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oss15\Downloads\"/>
    </mc:Choice>
  </mc:AlternateContent>
  <bookViews>
    <workbookView xWindow="0" yWindow="0" windowWidth="16380" windowHeight="8190" tabRatio="644"/>
  </bookViews>
  <sheets>
    <sheet name="housing" sheetId="1" r:id="rId1"/>
    <sheet name="mosquito" sheetId="2" r:id="rId2"/>
    <sheet name="investment" sheetId="3" r:id="rId3"/>
    <sheet name="FourPeople" sheetId="4" r:id="rId4"/>
    <sheet name="scheduling1" sheetId="5" r:id="rId5"/>
    <sheet name="scheduling2" sheetId="6" r:id="rId6"/>
    <sheet name="pricing" sheetId="7" r:id="rId7"/>
    <sheet name="blankgraphs" sheetId="8" r:id="rId8"/>
    <sheet name="FundamentalTheorem" sheetId="9" r:id="rId9"/>
    <sheet name="housing_2" sheetId="10" r:id="rId10"/>
    <sheet name="housing_3" sheetId="17" r:id="rId11"/>
    <sheet name="mosquito_2" sheetId="12" r:id="rId12"/>
    <sheet name="collegediet" sheetId="13" r:id="rId13"/>
    <sheet name="housing_4" sheetId="18" r:id="rId14"/>
    <sheet name="Summary" sheetId="15" r:id="rId15"/>
  </sheets>
  <definedNames>
    <definedName name="solver_adj" localSheetId="0" hidden="1">housing!$D$17:$E$17</definedName>
    <definedName name="solver_adj" localSheetId="9" hidden="1">housing_2!$D$18:$E$18</definedName>
    <definedName name="solver_adj" localSheetId="10" hidden="1">housing_3!$D$18:$E$18</definedName>
    <definedName name="solver_adj" localSheetId="13" hidden="1">housing_4!$D$18:$E$18</definedName>
    <definedName name="solver_cvg" localSheetId="0" hidden="1">0.0001</definedName>
    <definedName name="solver_cvg" localSheetId="9" hidden="1">0.0001</definedName>
    <definedName name="solver_cvg" localSheetId="10" hidden="1">0.0001</definedName>
    <definedName name="solver_cvg" localSheetId="13" hidden="1">0.0001</definedName>
    <definedName name="solver_drv" localSheetId="0" hidden="1">1</definedName>
    <definedName name="solver_drv" localSheetId="9" hidden="1">1</definedName>
    <definedName name="solver_drv" localSheetId="10" hidden="1">1</definedName>
    <definedName name="solver_drv" localSheetId="13" hidden="1">1</definedName>
    <definedName name="solver_eng" localSheetId="0" hidden="1">2</definedName>
    <definedName name="solver_eng" localSheetId="9" hidden="1">2</definedName>
    <definedName name="solver_eng" localSheetId="10" hidden="1">2</definedName>
    <definedName name="solver_eng" localSheetId="13" hidden="1">2</definedName>
    <definedName name="solver_est" localSheetId="0" hidden="1">1</definedName>
    <definedName name="solver_est" localSheetId="9" hidden="1">1</definedName>
    <definedName name="solver_est" localSheetId="10" hidden="1">1</definedName>
    <definedName name="solver_est" localSheetId="13" hidden="1">1</definedName>
    <definedName name="solver_itr" localSheetId="0" hidden="1">2147483647</definedName>
    <definedName name="solver_itr" localSheetId="9" hidden="1">2147483647</definedName>
    <definedName name="solver_itr" localSheetId="10" hidden="1">2147483647</definedName>
    <definedName name="solver_itr" localSheetId="13" hidden="1">2147483647</definedName>
    <definedName name="solver_lhs1" localSheetId="0" hidden="1">housing!$F$28:$F$30</definedName>
    <definedName name="solver_lhs1" localSheetId="9" hidden="1">housing_2!$F$29:$F$31</definedName>
    <definedName name="solver_lhs1" localSheetId="10" hidden="1">housing_3!$F$29:$F$31</definedName>
    <definedName name="solver_lhs1" localSheetId="13" hidden="1">housing_4!$F$29:$F$31</definedName>
    <definedName name="solver_mip" localSheetId="0" hidden="1">2147483647</definedName>
    <definedName name="solver_mip" localSheetId="9" hidden="1">2147483647</definedName>
    <definedName name="solver_mip" localSheetId="10" hidden="1">2147483647</definedName>
    <definedName name="solver_mip" localSheetId="13" hidden="1">2147483647</definedName>
    <definedName name="solver_mni" localSheetId="0" hidden="1">30</definedName>
    <definedName name="solver_mni" localSheetId="9" hidden="1">30</definedName>
    <definedName name="solver_mni" localSheetId="10" hidden="1">30</definedName>
    <definedName name="solver_mni" localSheetId="13" hidden="1">30</definedName>
    <definedName name="solver_mrt" localSheetId="0" hidden="1">0.075</definedName>
    <definedName name="solver_mrt" localSheetId="9" hidden="1">0.075</definedName>
    <definedName name="solver_mrt" localSheetId="10" hidden="1">0.075</definedName>
    <definedName name="solver_mrt" localSheetId="13" hidden="1">0.075</definedName>
    <definedName name="solver_msl" localSheetId="0" hidden="1">2</definedName>
    <definedName name="solver_msl" localSheetId="9" hidden="1">2</definedName>
    <definedName name="solver_msl" localSheetId="10" hidden="1">2</definedName>
    <definedName name="solver_msl" localSheetId="13" hidden="1">2</definedName>
    <definedName name="solver_neg" localSheetId="0" hidden="1">1</definedName>
    <definedName name="solver_neg" localSheetId="9" hidden="1">1</definedName>
    <definedName name="solver_neg" localSheetId="10" hidden="1">1</definedName>
    <definedName name="solver_neg" localSheetId="13" hidden="1">1</definedName>
    <definedName name="solver_nod" localSheetId="0" hidden="1">2147483647</definedName>
    <definedName name="solver_nod" localSheetId="9" hidden="1">2147483647</definedName>
    <definedName name="solver_nod" localSheetId="10" hidden="1">2147483647</definedName>
    <definedName name="solver_nod" localSheetId="13" hidden="1">2147483647</definedName>
    <definedName name="solver_num" localSheetId="0" hidden="1">1</definedName>
    <definedName name="solver_num" localSheetId="9" hidden="1">1</definedName>
    <definedName name="solver_num" localSheetId="10" hidden="1">1</definedName>
    <definedName name="solver_num" localSheetId="13" hidden="1">1</definedName>
    <definedName name="solver_nwt" localSheetId="0" hidden="1">1</definedName>
    <definedName name="solver_nwt" localSheetId="9" hidden="1">1</definedName>
    <definedName name="solver_nwt" localSheetId="10" hidden="1">1</definedName>
    <definedName name="solver_nwt" localSheetId="13" hidden="1">1</definedName>
    <definedName name="solver_opt" localSheetId="0" hidden="1">housing!$F$25</definedName>
    <definedName name="solver_opt" localSheetId="9" hidden="1">housing_2!$F$26</definedName>
    <definedName name="solver_opt" localSheetId="10" hidden="1">housing_3!$F$26</definedName>
    <definedName name="solver_opt" localSheetId="13" hidden="1">housing_4!$F$26</definedName>
    <definedName name="solver_pre" localSheetId="0" hidden="1">0.000001</definedName>
    <definedName name="solver_pre" localSheetId="9" hidden="1">0.000001</definedName>
    <definedName name="solver_pre" localSheetId="10" hidden="1">0.000001</definedName>
    <definedName name="solver_pre" localSheetId="13" hidden="1">0.000001</definedName>
    <definedName name="solver_rbv" localSheetId="0" hidden="1">1</definedName>
    <definedName name="solver_rbv" localSheetId="9" hidden="1">1</definedName>
    <definedName name="solver_rbv" localSheetId="10" hidden="1">1</definedName>
    <definedName name="solver_rbv" localSheetId="13" hidden="1">1</definedName>
    <definedName name="solver_rel1" localSheetId="0" hidden="1">1</definedName>
    <definedName name="solver_rel1" localSheetId="9" hidden="1">1</definedName>
    <definedName name="solver_rel1" localSheetId="10" hidden="1">1</definedName>
    <definedName name="solver_rel1" localSheetId="13" hidden="1">1</definedName>
    <definedName name="solver_rhs1" localSheetId="0" hidden="1">housing!$H$28:$H$30</definedName>
    <definedName name="solver_rhs1" localSheetId="9" hidden="1">housing_2!$H$29:$H$31</definedName>
    <definedName name="solver_rhs1" localSheetId="10" hidden="1">housing_3!$H$29:$H$31</definedName>
    <definedName name="solver_rhs1" localSheetId="13" hidden="1">housing_4!$H$29:$H$31</definedName>
    <definedName name="solver_rlx" localSheetId="0" hidden="1">2</definedName>
    <definedName name="solver_rlx" localSheetId="9" hidden="1">2</definedName>
    <definedName name="solver_rlx" localSheetId="10" hidden="1">2</definedName>
    <definedName name="solver_rlx" localSheetId="13" hidden="1">2</definedName>
    <definedName name="solver_rsd" localSheetId="0" hidden="1">0</definedName>
    <definedName name="solver_rsd" localSheetId="9" hidden="1">0</definedName>
    <definedName name="solver_rsd" localSheetId="10" hidden="1">0</definedName>
    <definedName name="solver_rsd" localSheetId="13" hidden="1">0</definedName>
    <definedName name="solver_scl" localSheetId="0" hidden="1">1</definedName>
    <definedName name="solver_scl" localSheetId="9" hidden="1">1</definedName>
    <definedName name="solver_scl" localSheetId="10" hidden="1">1</definedName>
    <definedName name="solver_scl" localSheetId="13" hidden="1">1</definedName>
    <definedName name="solver_sho" localSheetId="0" hidden="1">2</definedName>
    <definedName name="solver_sho" localSheetId="9" hidden="1">2</definedName>
    <definedName name="solver_sho" localSheetId="10" hidden="1">2</definedName>
    <definedName name="solver_sho" localSheetId="13" hidden="1">2</definedName>
    <definedName name="solver_ssz" localSheetId="0" hidden="1">100</definedName>
    <definedName name="solver_ssz" localSheetId="9" hidden="1">100</definedName>
    <definedName name="solver_ssz" localSheetId="10" hidden="1">100</definedName>
    <definedName name="solver_ssz" localSheetId="13" hidden="1">100</definedName>
    <definedName name="solver_tim" localSheetId="0" hidden="1">2147483647</definedName>
    <definedName name="solver_tim" localSheetId="9" hidden="1">2147483647</definedName>
    <definedName name="solver_tim" localSheetId="10" hidden="1">2147483647</definedName>
    <definedName name="solver_tim" localSheetId="13" hidden="1">2147483647</definedName>
    <definedName name="solver_tol" localSheetId="0" hidden="1">0.01</definedName>
    <definedName name="solver_tol" localSheetId="9" hidden="1">0.01</definedName>
    <definedName name="solver_tol" localSheetId="10" hidden="1">0.01</definedName>
    <definedName name="solver_tol" localSheetId="13" hidden="1">0.01</definedName>
    <definedName name="solver_typ" localSheetId="0" hidden="1">1</definedName>
    <definedName name="solver_typ" localSheetId="9" hidden="1">2</definedName>
    <definedName name="solver_typ" localSheetId="10" hidden="1">1</definedName>
    <definedName name="solver_typ" localSheetId="13" hidden="1">1</definedName>
    <definedName name="solver_val" localSheetId="0" hidden="1">0</definedName>
    <definedName name="solver_val" localSheetId="9" hidden="1">0</definedName>
    <definedName name="solver_val" localSheetId="10" hidden="1">0</definedName>
    <definedName name="solver_val" localSheetId="13" hidden="1">0</definedName>
    <definedName name="solver_ver" localSheetId="0" hidden="1">3</definedName>
    <definedName name="solver_ver" localSheetId="9" hidden="1">3</definedName>
    <definedName name="solver_ver" localSheetId="10" hidden="1">3</definedName>
    <definedName name="solver_ver" localSheetId="13" hidden="1">3</definedName>
  </definedNames>
  <calcPr calcId="152511" calcMode="autoNoTable"/>
</workbook>
</file>

<file path=xl/calcChain.xml><?xml version="1.0" encoding="utf-8"?>
<calcChain xmlns="http://schemas.openxmlformats.org/spreadsheetml/2006/main">
  <c r="F31" i="17" l="1"/>
  <c r="F26" i="17"/>
  <c r="F30" i="17"/>
  <c r="F29" i="17"/>
  <c r="F31" i="18"/>
  <c r="F30" i="18"/>
  <c r="F29" i="18"/>
  <c r="F26" i="18"/>
  <c r="F31" i="10"/>
  <c r="F30" i="10"/>
  <c r="F26" i="10"/>
  <c r="F29" i="10"/>
  <c r="L38" i="5"/>
  <c r="K38" i="5"/>
  <c r="J38" i="5"/>
  <c r="I38" i="5"/>
  <c r="H38" i="5"/>
  <c r="G38" i="5"/>
  <c r="F38" i="5"/>
  <c r="E38" i="5"/>
  <c r="D38" i="5"/>
  <c r="L39" i="5"/>
  <c r="K39" i="5"/>
  <c r="J39" i="5"/>
  <c r="I39" i="5"/>
  <c r="H39" i="5"/>
  <c r="G39" i="5"/>
  <c r="F39" i="5"/>
  <c r="E39" i="5"/>
  <c r="D39" i="5"/>
  <c r="F18" i="5"/>
  <c r="F17" i="5"/>
  <c r="F16" i="5"/>
  <c r="F15" i="5"/>
  <c r="F14" i="5"/>
  <c r="F13" i="5"/>
  <c r="F12" i="5"/>
  <c r="F11" i="5"/>
  <c r="D15" i="13"/>
  <c r="E15" i="13"/>
  <c r="F15" i="13"/>
  <c r="F18" i="13"/>
  <c r="D19" i="13"/>
  <c r="E19" i="13"/>
  <c r="F19" i="13"/>
  <c r="C10" i="6"/>
  <c r="C11" i="6"/>
  <c r="C12" i="6"/>
  <c r="C13" i="6"/>
  <c r="C14" i="6"/>
  <c r="C15" i="6"/>
  <c r="C16" i="6"/>
  <c r="F25" i="1"/>
  <c r="F28" i="1"/>
  <c r="F29" i="1"/>
  <c r="F30" i="1"/>
</calcChain>
</file>

<file path=xl/comments1.xml><?xml version="1.0" encoding="utf-8"?>
<comments xmlns="http://schemas.openxmlformats.org/spreadsheetml/2006/main">
  <authors>
    <author>aross15</author>
  </authors>
  <commentList>
    <comment ref="D26" authorId="0" shapeId="0">
      <text>
        <r>
          <rPr>
            <b/>
            <sz val="9"/>
            <color indexed="81"/>
            <rFont val="Tahoma"/>
            <family val="2"/>
          </rPr>
          <t>aross15:</t>
        </r>
        <r>
          <rPr>
            <sz val="9"/>
            <color indexed="81"/>
            <rFont val="Tahoma"/>
            <family val="2"/>
          </rPr>
          <t xml:space="preserve">
This cell was 3 in the other problems we've solved.</t>
        </r>
      </text>
    </comment>
  </commentList>
</comments>
</file>

<file path=xl/sharedStrings.xml><?xml version="1.0" encoding="utf-8"?>
<sst xmlns="http://schemas.openxmlformats.org/spreadsheetml/2006/main" count="361" uniqueCount="182">
  <si>
    <t>Decision vars:</t>
  </si>
  <si>
    <t>Objective function:</t>
  </si>
  <si>
    <t>maximize</t>
  </si>
  <si>
    <t>s.t.</t>
  </si>
  <si>
    <t>Finishing labor</t>
  </si>
  <si>
    <t>&lt;=</t>
  </si>
  <si>
    <t>hours</t>
  </si>
  <si>
    <t>Carpentry labor</t>
  </si>
  <si>
    <t>units</t>
  </si>
  <si>
    <t>An Investment Problem</t>
  </si>
  <si>
    <t>A</t>
  </si>
  <si>
    <t>B</t>
  </si>
  <si>
    <t>C</t>
  </si>
  <si>
    <t>D</t>
  </si>
  <si>
    <t>Limit</t>
  </si>
  <si>
    <t>up-front cost:</t>
  </si>
  <si>
    <t>Integer optimal solution:</t>
  </si>
  <si>
    <t>variables:</t>
  </si>
  <si>
    <t>Fractional optimal solution:</t>
  </si>
  <si>
    <t>Fractional, rounded to feasibility:</t>
  </si>
  <si>
    <t>Person1</t>
  </si>
  <si>
    <t>Person2</t>
  </si>
  <si>
    <t>Person3</t>
  </si>
  <si>
    <t>Person4</t>
  </si>
  <si>
    <t>Shift-Scheduling Problem</t>
  </si>
  <si>
    <t>We're open 8am to midnight</t>
  </si>
  <si>
    <t>Needed staff:</t>
  </si>
  <si>
    <t>Pay for a shift that starts then:</t>
  </si>
  <si>
    <t>We're open 7 days a week</t>
  </si>
  <si>
    <t>from Winston, Chapter 3.5 example 7.</t>
  </si>
  <si>
    <t>Day</t>
  </si>
  <si>
    <t>Mon</t>
  </si>
  <si>
    <t>Tue</t>
  </si>
  <si>
    <t>Wed</t>
  </si>
  <si>
    <t>Thu</t>
  </si>
  <si>
    <t>Fri</t>
  </si>
  <si>
    <t>Sat</t>
  </si>
  <si>
    <t>Sun</t>
  </si>
  <si>
    <t>Pricing/Production decisions</t>
  </si>
  <si>
    <t>Car type:</t>
  </si>
  <si>
    <t>Demand intercept:</t>
  </si>
  <si>
    <t>Demand divisor</t>
  </si>
  <si>
    <t>labor</t>
  </si>
  <si>
    <t>steel</t>
  </si>
  <si>
    <t>two empty plots are given:</t>
  </si>
  <si>
    <t>the first for a rough draft,</t>
  </si>
  <si>
    <t>the second for a nicer version.</t>
  </si>
  <si>
    <t>all vars non-negative.</t>
  </si>
  <si>
    <t>x</t>
  </si>
  <si>
    <t>y</t>
  </si>
  <si>
    <t>The next set of sheets help us explore the Fundamental Theorem of LP.</t>
  </si>
  <si>
    <t>WHAT HAPPENS IF YOU MINIMIZE WHEN YOU SHOULD MAXIMIZE?</t>
  </si>
  <si>
    <t>Answer here:</t>
  </si>
  <si>
    <t>WHAT CAN HAPPEN IF YOU HAVE A SUPPLY CONTRACT?</t>
  </si>
  <si>
    <t>FIX ME</t>
  </si>
  <si>
    <t>WHAT HAPPENS HERE?</t>
  </si>
  <si>
    <t>WHAT HAPPENS IF YOU MAXIMIZE WHEN YOU SHOULD MINIMIZE?</t>
  </si>
  <si>
    <t>Ramen and Mac&amp;Cheese</t>
  </si>
  <si>
    <t>Let M = # of Mac &amp; Cheese servings to eat in a day</t>
  </si>
  <si>
    <t>Let R = # of Ramen servings to eat in a day.</t>
  </si>
  <si>
    <t>First, minimize cost, just to make sure the LP works.</t>
  </si>
  <si>
    <t>Then, “accidently” maximize cost, and see what happens.</t>
  </si>
  <si>
    <t>M</t>
  </si>
  <si>
    <t>R</t>
  </si>
  <si>
    <t>minimize</t>
  </si>
  <si>
    <t>cost:</t>
  </si>
  <si>
    <t>Protein</t>
  </si>
  <si>
    <t>&gt;=</t>
  </si>
  <si>
    <t>grams of protein</t>
  </si>
  <si>
    <t>Fiber</t>
  </si>
  <si>
    <t>pct of daily need</t>
  </si>
  <si>
    <t>Wolfram Alpha version:</t>
  </si>
  <si>
    <t>minimize 0.33x + 0.08y subject to 10x+5y &gt;= 50, 1.33x + 2y &gt;= 100, x&gt;=0, y&gt;=0</t>
  </si>
  <si>
    <t>Now, try the following combinations (you can just type them into the decision variable spots).</t>
  </si>
  <si>
    <t>feasible?</t>
  </si>
  <si>
    <t>Obj. Func. Value</t>
  </si>
  <si>
    <t>optimal?</t>
  </si>
  <si>
    <t>The optimal solution of an LP is at a cornerpoint of the feasible region, except:</t>
  </si>
  <si>
    <t>from collegediet we learned: except …</t>
  </si>
  <si>
    <t>Housing Agency</t>
  </si>
  <si>
    <t>A housing agency makes two kinds of apartments, which we'll call A and B.</t>
  </si>
  <si>
    <t>Type A can hold 3 people, while type B can hold only 2.</t>
  </si>
  <si>
    <t>There's enough room in the building plans to build as many type B as we might want,</t>
  </si>
  <si>
    <t>but only enough room for 40 apartments of type A at most.</t>
  </si>
  <si>
    <t>We want to maximize the total # of people that can be housed.</t>
  </si>
  <si>
    <t>#people housed:</t>
  </si>
  <si>
    <t>TypeA</t>
  </si>
  <si>
    <t>TypeB</t>
  </si>
  <si>
    <t>Available Space</t>
  </si>
  <si>
    <t>apartments</t>
  </si>
  <si>
    <t>hundred-hours</t>
  </si>
  <si>
    <t>example solver settings:</t>
  </si>
  <si>
    <t>only do the following part when prompted, not the first time that we see this sheet:</t>
  </si>
  <si>
    <t>expected lives saved (thousands)</t>
  </si>
  <si>
    <t>overall expected lives saved:</t>
  </si>
  <si>
    <t>(in millions of dollars)</t>
  </si>
  <si>
    <t>Problems like this are known as "knapsack" problems.</t>
  </si>
  <si>
    <t>Project Options:</t>
  </si>
  <si>
    <t>TimeA</t>
  </si>
  <si>
    <t>TimeB</t>
  </si>
  <si>
    <t>TimeC</t>
  </si>
  <si>
    <t>TimeD</t>
  </si>
  <si>
    <t>A small group has 4 volunteers to fill 4 time slots; they need one volunteer per slot.</t>
  </si>
  <si>
    <t>Each volunteer has rated their preference for each slot. 1=most preferred, 9=really don't want it.</t>
  </si>
  <si>
    <t>Charity Call Center Shift-Scheduling Problem</t>
  </si>
  <si>
    <t>Reformatted:</t>
  </si>
  <si>
    <t>Hour#</t>
  </si>
  <si>
    <t>Each shift runs 8 hours.</t>
  </si>
  <si>
    <t>Shift Start</t>
  </si>
  <si>
    <t>Pay for a week that starts that day:</t>
  </si>
  <si>
    <t>as integer</t>
  </si>
  <si>
    <t>FIXME</t>
  </si>
  <si>
    <t>Here we've adjusted the per-apartment sizes.</t>
  </si>
  <si>
    <t>First, run Solver and maximize total # people that can be housed. Record the maximum possible profit here:</t>
  </si>
  <si>
    <t>from housing_4 we learned: except …</t>
  </si>
  <si>
    <t>Was the result of housing_2 at a corner point of the feasible region? Explain.</t>
  </si>
  <si>
    <t>Let's summarize here the results of these various experiments:</t>
  </si>
  <si>
    <t>(how are those two examples different?)</t>
  </si>
  <si>
    <t>An organization makes two kinds of mosquito nets.</t>
  </si>
  <si>
    <t>Type 1 uses 3 units of fabric, one hour of labor, and 3 units of insect repellent.</t>
  </si>
  <si>
    <t>Type 2 uses one unit of fabric, two hours of labor, and two units of insect repellent.</t>
  </si>
  <si>
    <t>Type 1 results in an average increase of 3 Quality-Adjusted Life Years (QALY), and type 2 gives 5 QALY on average.</t>
  </si>
  <si>
    <t>Each production session has 15 units of fabric available, 14 hours of labor, and 18 units of insect repellent.</t>
  </si>
  <si>
    <t>Mosquito Nets</t>
  </si>
  <si>
    <t>Type1 Amt</t>
  </si>
  <si>
    <t>Type2 Amt</t>
  </si>
  <si>
    <t>QALY</t>
  </si>
  <si>
    <t>Fabric</t>
  </si>
  <si>
    <t>Labor</t>
  </si>
  <si>
    <t>Repellent</t>
  </si>
  <si>
    <t>Try these various QALY amounts:</t>
  </si>
  <si>
    <t>Resulting total QALY</t>
  </si>
  <si>
    <t>Type1 QALY coef.</t>
  </si>
  <si>
    <t>Type2 QALY coef.</t>
  </si>
  <si>
    <t>Optimal Type 1 Amt</t>
  </si>
  <si>
    <t>Optimal Type 2 Amt</t>
  </si>
  <si>
    <t>DUE TO ARCANE GOVERNMENT RULES, WE MUST USE AT LEAST 21 UNITS OF REPELLENT EACH WEEK.</t>
  </si>
  <si>
    <t>from housing_3 and mosquito_2 we learned: except …</t>
  </si>
  <si>
    <t>Each production session has 15 units of fabric available, and 14 hours of labor.</t>
  </si>
  <si>
    <t>and 18 units of insect repellent.</t>
  </si>
  <si>
    <t>Each production session has 15 units of fabric available, 14 hours of labor,</t>
  </si>
  <si>
    <t>and type 2 gives 5 QALY on average.</t>
  </si>
  <si>
    <t>Type 1 results in an average increase of 3 Quality-Adjusted Life Years (QALY),</t>
  </si>
  <si>
    <t>maximize avg.QALY : 3 * T1 + 5 * T2</t>
  </si>
  <si>
    <t>Fabric:        3 T1 + 1 T2 &lt;= 15 units</t>
  </si>
  <si>
    <t>Labor:         1 T1 + 2 T2 &lt;= 14 hours</t>
  </si>
  <si>
    <t>Repellent:   3 T1 + 2 T2 &lt;= 18 units</t>
  </si>
  <si>
    <t>http://arxiv.org/abs/1501.04177</t>
  </si>
  <si>
    <t>Second International Nurse Rostering Competition</t>
  </si>
  <si>
    <t>This is related to the generic "Rostering" problem--deciding who will work which time slots. There are even competitions for rostering algorithms, like this:</t>
  </si>
  <si>
    <t>Notice that shift-scheduling is a different problem than rostering.</t>
  </si>
  <si>
    <t>In rostering, we decide _which_ person or people work at various times;</t>
  </si>
  <si>
    <t>in shift-scheduling we decide _how many_ but don't specify their identities.</t>
  </si>
  <si>
    <t>http://link.springer.com/article/10.1007/s10951-014-0405-x</t>
  </si>
  <si>
    <t>Integer programming for the generalized high school timetabling problem</t>
  </si>
  <si>
    <t>Simon Kristiansen, Matias Sørensen , Thomas R. Stidsen</t>
  </si>
  <si>
    <t>There are also "timetabling" problems. For example, see</t>
  </si>
  <si>
    <t>Type A requires two accounting-units of finishing labor and 1 accounting-unit of carpentry labor.</t>
  </si>
  <si>
    <t>Type B requires 1 accounting-unit of each kind of labor.</t>
  </si>
  <si>
    <t>Only 100 accounting-units of finishing labor are available each week.</t>
  </si>
  <si>
    <t>Only 80 accounting-units of carpentry labor are available each week.</t>
  </si>
  <si>
    <t>accounting-units</t>
  </si>
  <si>
    <t>An international aid society needs to decide which of these 4 available projects it should do.</t>
  </si>
  <si>
    <t>Each is an all-or-nothing decision; you can't partially invest in them, and you can't invest more than once in any of them.</t>
  </si>
  <si>
    <t>green/verde cells for decision Variables</t>
  </si>
  <si>
    <t>orange for Objective function</t>
  </si>
  <si>
    <t>lavender or</t>
  </si>
  <si>
    <t>lilac for</t>
  </si>
  <si>
    <t>Left hand side</t>
  </si>
  <si>
    <t>(LHS)</t>
  </si>
  <si>
    <t>rose for</t>
  </si>
  <si>
    <t>(RHS)</t>
  </si>
  <si>
    <t>Right hand side</t>
  </si>
  <si>
    <t>subject to (s.t.) the constraints:</t>
  </si>
  <si>
    <t>and WE'VE PROMISED TO MAKE AT LEAST 90 TYPE A apartments.</t>
  </si>
  <si>
    <t>or try something similar at desmos.com</t>
  </si>
  <si>
    <t>green/Verde cells for decision Variables</t>
  </si>
  <si>
    <t>Also think: for each of these things: if it happens, does that you mean you made a mistake?</t>
  </si>
  <si>
    <r>
      <t>Type A can hold</t>
    </r>
    <r>
      <rPr>
        <sz val="10"/>
        <color theme="4" tint="0.59999389629810485"/>
        <rFont val="Arial"/>
        <family val="2"/>
      </rPr>
      <t xml:space="preserve"> 4</t>
    </r>
    <r>
      <rPr>
        <sz val="10"/>
        <rFont val="Arial"/>
        <family val="2"/>
      </rPr>
      <t xml:space="preserve"> people, while type B can hold only 2.</t>
    </r>
  </si>
  <si>
    <t>(hint: you can do a sumproduct in this Obj.Func.Value column to make it easier)</t>
  </si>
  <si>
    <t>For each, ask: is it feasible? What is the objective function value? Is it optimal? Is it a cornerpoint?</t>
  </si>
  <si>
    <t>cornerpoint?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</si>
</sst>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\$* #,##0.00_);_(\$* \(#,##0.00\);_(\$* \-??_);_(@_)"/>
    <numFmt numFmtId="165" formatCode="\$#,##0"/>
    <numFmt numFmtId="166" formatCode="_(* #,##0.00_);_(* \(#,##0.00\);_(* \-??_);_(@_)"/>
    <numFmt numFmtId="167" formatCode="_(* #,##0_);_(* \(#,##0\);_(* \-??_);_(@_)"/>
    <numFmt numFmtId="168" formatCode="_(\$* #,##0_);_(\$* \(#,##0\);_(\$* \-??_);_(@_)"/>
    <numFmt numFmtId="169" formatCode="#,##0.000"/>
    <numFmt numFmtId="170" formatCode="&quot;$&quot;#,##0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u/>
      <sz val="10"/>
      <color theme="10"/>
      <name val="Arial"/>
      <family val="2"/>
    </font>
    <font>
      <sz val="14"/>
      <color rgb="FF000000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 tint="0.5999938962981048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46"/>
        <bgColor indexed="24"/>
      </patternFill>
    </fill>
    <fill>
      <patternFill patternType="solid">
        <fgColor indexed="45"/>
        <bgColor indexed="29"/>
      </patternFill>
    </fill>
    <fill>
      <patternFill patternType="solid">
        <fgColor indexed="13"/>
        <bgColor indexed="34"/>
      </patternFill>
    </fill>
    <fill>
      <patternFill patternType="solid">
        <fgColor indexed="53"/>
        <bgColor indexed="29"/>
      </patternFill>
    </fill>
    <fill>
      <patternFill patternType="solid">
        <fgColor indexed="50"/>
        <bgColor indexed="51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Font="1"/>
    <xf numFmtId="0" fontId="0" fillId="2" borderId="0" xfId="0" applyFill="1"/>
    <xf numFmtId="0" fontId="0" fillId="0" borderId="0" xfId="0" applyFill="1"/>
    <xf numFmtId="165" fontId="0" fillId="0" borderId="0" xfId="2" applyNumberFormat="1" applyFont="1" applyFill="1" applyBorder="1" applyAlignment="1" applyProtection="1"/>
    <xf numFmtId="0" fontId="0" fillId="3" borderId="0" xfId="0" applyFill="1"/>
    <xf numFmtId="167" fontId="0" fillId="0" borderId="0" xfId="1" applyNumberFormat="1" applyFont="1" applyFill="1" applyBorder="1" applyAlignment="1" applyProtection="1"/>
    <xf numFmtId="0" fontId="0" fillId="4" borderId="0" xfId="0" applyFont="1" applyFill="1"/>
    <xf numFmtId="0" fontId="0" fillId="5" borderId="0" xfId="0" applyFill="1"/>
    <xf numFmtId="0" fontId="0" fillId="0" borderId="0" xfId="1" applyNumberFormat="1" applyFont="1" applyFill="1" applyBorder="1" applyAlignment="1" applyProtection="1"/>
    <xf numFmtId="164" fontId="0" fillId="0" borderId="0" xfId="2" applyFont="1" applyFill="1" applyBorder="1" applyAlignment="1" applyProtection="1"/>
    <xf numFmtId="0" fontId="0" fillId="4" borderId="0" xfId="0" applyFill="1"/>
    <xf numFmtId="168" fontId="0" fillId="0" borderId="0" xfId="2" applyNumberFormat="1" applyFont="1" applyFill="1" applyBorder="1" applyAlignment="1" applyProtection="1"/>
    <xf numFmtId="0" fontId="0" fillId="6" borderId="0" xfId="0" applyFill="1"/>
    <xf numFmtId="169" fontId="0" fillId="0" borderId="0" xfId="0" applyNumberFormat="1"/>
    <xf numFmtId="10" fontId="0" fillId="0" borderId="0" xfId="1" applyNumberFormat="1" applyFont="1" applyFill="1" applyBorder="1" applyAlignment="1" applyProtection="1"/>
    <xf numFmtId="10" fontId="0" fillId="5" borderId="0" xfId="0" applyNumberFormat="1" applyFill="1"/>
    <xf numFmtId="0" fontId="0" fillId="7" borderId="0" xfId="0" applyFill="1"/>
    <xf numFmtId="0" fontId="0" fillId="8" borderId="0" xfId="0" applyFill="1"/>
    <xf numFmtId="0" fontId="0" fillId="0" borderId="0" xfId="0" applyNumberFormat="1"/>
    <xf numFmtId="0" fontId="0" fillId="0" borderId="0" xfId="0" applyFont="1" applyAlignment="1">
      <alignment wrapText="1"/>
    </xf>
    <xf numFmtId="0" fontId="0" fillId="0" borderId="0" xfId="2" applyNumberFormat="1" applyFont="1" applyFill="1" applyBorder="1" applyAlignment="1" applyProtection="1"/>
    <xf numFmtId="0" fontId="0" fillId="0" borderId="0" xfId="0" applyFont="1" applyAlignment="1">
      <alignment horizontal="center"/>
    </xf>
    <xf numFmtId="170" fontId="1" fillId="0" borderId="0" xfId="2" applyNumberFormat="1" applyFill="1" applyBorder="1" applyAlignment="1" applyProtection="1"/>
    <xf numFmtId="170" fontId="0" fillId="0" borderId="0" xfId="2" applyNumberFormat="1" applyFont="1" applyFill="1" applyBorder="1" applyAlignment="1" applyProtection="1"/>
    <xf numFmtId="0" fontId="0" fillId="0" borderId="0" xfId="0" applyAlignment="1">
      <alignment wrapText="1"/>
    </xf>
    <xf numFmtId="20" fontId="0" fillId="0" borderId="0" xfId="0" applyNumberFormat="1" applyFont="1"/>
    <xf numFmtId="0" fontId="2" fillId="0" borderId="0" xfId="0" applyFont="1" applyAlignment="1">
      <alignment horizontal="left" vertical="center" indent="1"/>
    </xf>
    <xf numFmtId="0" fontId="3" fillId="0" borderId="0" xfId="3"/>
    <xf numFmtId="0" fontId="4" fillId="0" borderId="0" xfId="0" applyFont="1"/>
    <xf numFmtId="0" fontId="0" fillId="9" borderId="0" xfId="0" applyNumberFormat="1" applyFill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FF9900"/>
      <rgbColor rgb="00EB613D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41694217314082"/>
          <c:y val="9.0278083896497593E-2"/>
          <c:w val="0.8166683281826338"/>
          <c:h val="0.67014116123169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blankgraphs!$C$16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xVal>
            <c:numRef>
              <c:f>blankgraphs!$B$17:$B$24</c:f>
              <c:numCache>
                <c:formatCode>General</c:formatCode>
                <c:ptCount val="8"/>
                <c:pt idx="0">
                  <c:v>5</c:v>
                </c:pt>
                <c:pt idx="1">
                  <c:v>0</c:v>
                </c:pt>
                <c:pt idx="3">
                  <c:v>14</c:v>
                </c:pt>
                <c:pt idx="4">
                  <c:v>0</c:v>
                </c:pt>
                <c:pt idx="6">
                  <c:v>6</c:v>
                </c:pt>
                <c:pt idx="7">
                  <c:v>0</c:v>
                </c:pt>
              </c:numCache>
            </c:numRef>
          </c:xVal>
          <c:yVal>
            <c:numRef>
              <c:f>blankgraphs!$C$17:$C$24</c:f>
              <c:numCache>
                <c:formatCode>General</c:formatCode>
                <c:ptCount val="8"/>
                <c:pt idx="0">
                  <c:v>0</c:v>
                </c:pt>
                <c:pt idx="1">
                  <c:v>15</c:v>
                </c:pt>
                <c:pt idx="3">
                  <c:v>0</c:v>
                </c:pt>
                <c:pt idx="4">
                  <c:v>7</c:v>
                </c:pt>
                <c:pt idx="6">
                  <c:v>0</c:v>
                </c:pt>
                <c:pt idx="7">
                  <c:v>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9531640"/>
        <c:axId val="1166427408"/>
      </c:scatterChart>
      <c:valAx>
        <c:axId val="919531640"/>
        <c:scaling>
          <c:orientation val="minMax"/>
          <c:max val="1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Type1</a:t>
                </a:r>
              </a:p>
            </c:rich>
          </c:tx>
          <c:layout>
            <c:manualLayout>
              <c:xMode val="edge"/>
              <c:yMode val="edge"/>
              <c:x val="0.50625109361329834"/>
              <c:y val="0.868058471857684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6427408"/>
        <c:crossesAt val="0"/>
        <c:crossBetween val="midCat"/>
      </c:valAx>
      <c:valAx>
        <c:axId val="1166427408"/>
        <c:scaling>
          <c:orientation val="minMax"/>
          <c:max val="16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Type2</a:t>
                </a:r>
              </a:p>
            </c:rich>
          </c:tx>
          <c:layout>
            <c:manualLayout>
              <c:xMode val="edge"/>
              <c:yMode val="edge"/>
              <c:x val="3.3333333333333333E-2"/>
              <c:y val="0.329862204724409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9531640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41694217314082"/>
          <c:y val="9.0278083896497593E-2"/>
          <c:w val="0.8166683281826338"/>
          <c:h val="0.67014116123169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blankgraphs!$C$16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xVal>
            <c:numRef>
              <c:f>blankgraphs!$B$17:$B$24</c:f>
              <c:numCache>
                <c:formatCode>General</c:formatCode>
                <c:ptCount val="8"/>
                <c:pt idx="0">
                  <c:v>5</c:v>
                </c:pt>
                <c:pt idx="1">
                  <c:v>0</c:v>
                </c:pt>
                <c:pt idx="3">
                  <c:v>14</c:v>
                </c:pt>
                <c:pt idx="4">
                  <c:v>0</c:v>
                </c:pt>
                <c:pt idx="6">
                  <c:v>6</c:v>
                </c:pt>
                <c:pt idx="7">
                  <c:v>0</c:v>
                </c:pt>
              </c:numCache>
            </c:numRef>
          </c:xVal>
          <c:yVal>
            <c:numRef>
              <c:f>blankgraphs!$C$17:$C$24</c:f>
              <c:numCache>
                <c:formatCode>General</c:formatCode>
                <c:ptCount val="8"/>
                <c:pt idx="0">
                  <c:v>0</c:v>
                </c:pt>
                <c:pt idx="1">
                  <c:v>15</c:v>
                </c:pt>
                <c:pt idx="3">
                  <c:v>0</c:v>
                </c:pt>
                <c:pt idx="4">
                  <c:v>7</c:v>
                </c:pt>
                <c:pt idx="6">
                  <c:v>0</c:v>
                </c:pt>
                <c:pt idx="7">
                  <c:v>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6428192"/>
        <c:axId val="1166428584"/>
      </c:scatterChart>
      <c:valAx>
        <c:axId val="1166428192"/>
        <c:scaling>
          <c:orientation val="minMax"/>
          <c:max val="14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Type1</a:t>
                </a:r>
              </a:p>
            </c:rich>
          </c:tx>
          <c:layout>
            <c:manualLayout>
              <c:xMode val="edge"/>
              <c:yMode val="edge"/>
              <c:x val="0.50625109361329834"/>
              <c:y val="0.868058471857684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6428584"/>
        <c:crossesAt val="0"/>
        <c:crossBetween val="midCat"/>
      </c:valAx>
      <c:valAx>
        <c:axId val="1166428584"/>
        <c:scaling>
          <c:orientation val="minMax"/>
          <c:max val="16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Type2</a:t>
                </a:r>
              </a:p>
            </c:rich>
          </c:tx>
          <c:layout>
            <c:manualLayout>
              <c:xMode val="edge"/>
              <c:yMode val="edge"/>
              <c:x val="3.3333333333333333E-2"/>
              <c:y val="0.329862204724409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642819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11</xdr:row>
      <xdr:rowOff>0</xdr:rowOff>
    </xdr:from>
    <xdr:to>
      <xdr:col>20</xdr:col>
      <xdr:colOff>76200</xdr:colOff>
      <xdr:row>40</xdr:row>
      <xdr:rowOff>142875</xdr:rowOff>
    </xdr:to>
    <xdr:pic>
      <xdr:nvPicPr>
        <xdr:cNvPr id="1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81175"/>
          <a:ext cx="5295900" cy="483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304800</xdr:colOff>
      <xdr:row>30</xdr:row>
      <xdr:rowOff>152400</xdr:rowOff>
    </xdr:to>
    <xdr:graphicFrame macro="">
      <xdr:nvGraphicFramePr>
        <xdr:cNvPr id="82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304800</xdr:colOff>
      <xdr:row>47</xdr:row>
      <xdr:rowOff>152400</xdr:rowOff>
    </xdr:to>
    <xdr:graphicFrame macro="">
      <xdr:nvGraphicFramePr>
        <xdr:cNvPr id="82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link.springer.com/article/10.1007/s10951-014-0405-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/>
  </sheetViews>
  <sheetFormatPr defaultRowHeight="12.75" x14ac:dyDescent="0.2"/>
  <sheetData>
    <row r="1" spans="1:12" x14ac:dyDescent="0.2">
      <c r="A1" t="s">
        <v>79</v>
      </c>
    </row>
    <row r="2" spans="1:12" x14ac:dyDescent="0.2">
      <c r="A2" s="1" t="s">
        <v>80</v>
      </c>
    </row>
    <row r="3" spans="1:12" x14ac:dyDescent="0.2">
      <c r="A3" s="1" t="s">
        <v>81</v>
      </c>
    </row>
    <row r="4" spans="1:12" x14ac:dyDescent="0.2">
      <c r="A4" s="1" t="s">
        <v>157</v>
      </c>
    </row>
    <row r="5" spans="1:12" x14ac:dyDescent="0.2">
      <c r="A5" s="1" t="s">
        <v>158</v>
      </c>
    </row>
    <row r="6" spans="1:12" x14ac:dyDescent="0.2">
      <c r="A6" s="1" t="s">
        <v>159</v>
      </c>
    </row>
    <row r="7" spans="1:12" x14ac:dyDescent="0.2">
      <c r="A7" s="1" t="s">
        <v>160</v>
      </c>
    </row>
    <row r="8" spans="1:12" x14ac:dyDescent="0.2">
      <c r="A8" s="1" t="s">
        <v>82</v>
      </c>
    </row>
    <row r="9" spans="1:12" x14ac:dyDescent="0.2">
      <c r="A9" s="1" t="s">
        <v>83</v>
      </c>
    </row>
    <row r="10" spans="1:12" x14ac:dyDescent="0.2">
      <c r="A10" s="1" t="s">
        <v>84</v>
      </c>
      <c r="L10" t="s">
        <v>91</v>
      </c>
    </row>
    <row r="12" spans="1:12" x14ac:dyDescent="0.2">
      <c r="A12" s="1"/>
    </row>
    <row r="13" spans="1:12" x14ac:dyDescent="0.2">
      <c r="A13" s="1"/>
    </row>
    <row r="17" spans="1:9" x14ac:dyDescent="0.2">
      <c r="B17" s="1" t="s">
        <v>0</v>
      </c>
      <c r="D17" s="2"/>
      <c r="E17" s="2"/>
      <c r="F17" t="s">
        <v>164</v>
      </c>
    </row>
    <row r="18" spans="1:9" x14ac:dyDescent="0.2">
      <c r="D18" s="1" t="s">
        <v>86</v>
      </c>
      <c r="E18" s="1" t="s">
        <v>87</v>
      </c>
    </row>
    <row r="19" spans="1:9" x14ac:dyDescent="0.2">
      <c r="B19" s="1"/>
      <c r="D19" s="3"/>
      <c r="E19" s="3"/>
    </row>
    <row r="20" spans="1:9" x14ac:dyDescent="0.2">
      <c r="B20" s="1"/>
      <c r="D20" s="4"/>
      <c r="E20" s="4"/>
    </row>
    <row r="21" spans="1:9" x14ac:dyDescent="0.2">
      <c r="B21" s="1"/>
      <c r="D21" s="4"/>
      <c r="E21" s="4"/>
    </row>
    <row r="22" spans="1:9" x14ac:dyDescent="0.2">
      <c r="B22" s="1"/>
      <c r="D22" s="4"/>
      <c r="E22" s="4"/>
    </row>
    <row r="24" spans="1:9" x14ac:dyDescent="0.2">
      <c r="B24" s="1" t="s">
        <v>1</v>
      </c>
    </row>
    <row r="25" spans="1:9" x14ac:dyDescent="0.2">
      <c r="A25" s="1" t="s">
        <v>2</v>
      </c>
      <c r="B25" s="1" t="s">
        <v>85</v>
      </c>
      <c r="D25" s="19">
        <v>3</v>
      </c>
      <c r="E25" s="19">
        <v>2</v>
      </c>
      <c r="F25" s="5">
        <f>SUMPRODUCT($D$17:$E$17,D25:E25)</f>
        <v>0</v>
      </c>
      <c r="G25" t="s">
        <v>165</v>
      </c>
    </row>
    <row r="27" spans="1:9" x14ac:dyDescent="0.2">
      <c r="A27" t="s">
        <v>173</v>
      </c>
    </row>
    <row r="28" spans="1:9" x14ac:dyDescent="0.2">
      <c r="A28" s="1"/>
      <c r="B28" s="1" t="s">
        <v>4</v>
      </c>
      <c r="D28" s="6">
        <v>2</v>
      </c>
      <c r="E28" s="6">
        <v>1</v>
      </c>
      <c r="F28" s="7">
        <f>SUMPRODUCT($D$17:$E$17,D28:E28)</f>
        <v>0</v>
      </c>
      <c r="G28" s="1" t="s">
        <v>5</v>
      </c>
      <c r="H28" s="8">
        <v>100</v>
      </c>
      <c r="I28" s="1" t="s">
        <v>161</v>
      </c>
    </row>
    <row r="29" spans="1:9" x14ac:dyDescent="0.2">
      <c r="B29" s="1" t="s">
        <v>7</v>
      </c>
      <c r="D29" s="6">
        <v>1</v>
      </c>
      <c r="E29" s="6">
        <v>1</v>
      </c>
      <c r="F29" s="7">
        <f>SUMPRODUCT($D$17:$E$17,D29:E29)</f>
        <v>0</v>
      </c>
      <c r="G29" s="1" t="s">
        <v>5</v>
      </c>
      <c r="H29" s="8">
        <v>80</v>
      </c>
      <c r="I29" s="1" t="s">
        <v>161</v>
      </c>
    </row>
    <row r="30" spans="1:9" x14ac:dyDescent="0.2">
      <c r="B30" s="1" t="s">
        <v>88</v>
      </c>
      <c r="D30" s="6">
        <v>1</v>
      </c>
      <c r="E30" s="9">
        <v>0</v>
      </c>
      <c r="F30" s="7">
        <f>SUMPRODUCT($D$17:$E$17,D30:E30)</f>
        <v>0</v>
      </c>
      <c r="G30" s="1" t="s">
        <v>5</v>
      </c>
      <c r="H30" s="8">
        <v>40</v>
      </c>
      <c r="I30" s="1" t="s">
        <v>89</v>
      </c>
    </row>
    <row r="31" spans="1:9" x14ac:dyDescent="0.2">
      <c r="F31" t="s">
        <v>166</v>
      </c>
      <c r="H31" t="s">
        <v>170</v>
      </c>
    </row>
    <row r="32" spans="1:9" x14ac:dyDescent="0.2">
      <c r="F32" t="s">
        <v>167</v>
      </c>
      <c r="H32" t="s">
        <v>172</v>
      </c>
    </row>
    <row r="33" spans="6:8" x14ac:dyDescent="0.2">
      <c r="F33" t="s">
        <v>168</v>
      </c>
      <c r="H33" t="s">
        <v>171</v>
      </c>
    </row>
    <row r="34" spans="6:8" x14ac:dyDescent="0.2">
      <c r="F34" t="s">
        <v>169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A2" sqref="A2:A11"/>
    </sheetView>
  </sheetViews>
  <sheetFormatPr defaultRowHeight="12.75" x14ac:dyDescent="0.2"/>
  <sheetData>
    <row r="1" spans="1:11" x14ac:dyDescent="0.2">
      <c r="A1" s="1" t="s">
        <v>51</v>
      </c>
      <c r="I1" t="s">
        <v>52</v>
      </c>
      <c r="K1" s="13"/>
    </row>
    <row r="2" spans="1:11" x14ac:dyDescent="0.2">
      <c r="A2" t="s">
        <v>79</v>
      </c>
    </row>
    <row r="3" spans="1:11" x14ac:dyDescent="0.2">
      <c r="A3" s="1" t="s">
        <v>80</v>
      </c>
    </row>
    <row r="4" spans="1:11" x14ac:dyDescent="0.2">
      <c r="A4" s="1" t="s">
        <v>81</v>
      </c>
    </row>
    <row r="5" spans="1:11" x14ac:dyDescent="0.2">
      <c r="A5" s="1" t="s">
        <v>157</v>
      </c>
    </row>
    <row r="6" spans="1:11" x14ac:dyDescent="0.2">
      <c r="A6" s="1" t="s">
        <v>158</v>
      </c>
    </row>
    <row r="7" spans="1:11" x14ac:dyDescent="0.2">
      <c r="A7" s="1" t="s">
        <v>159</v>
      </c>
    </row>
    <row r="8" spans="1:11" x14ac:dyDescent="0.2">
      <c r="A8" s="1" t="s">
        <v>160</v>
      </c>
    </row>
    <row r="9" spans="1:11" x14ac:dyDescent="0.2">
      <c r="A9" s="1" t="s">
        <v>82</v>
      </c>
    </row>
    <row r="10" spans="1:11" x14ac:dyDescent="0.2">
      <c r="A10" s="1" t="s">
        <v>83</v>
      </c>
    </row>
    <row r="11" spans="1:11" x14ac:dyDescent="0.2">
      <c r="A11" s="1" t="s">
        <v>84</v>
      </c>
    </row>
    <row r="13" spans="1:11" x14ac:dyDescent="0.2">
      <c r="A13" s="1"/>
    </row>
    <row r="14" spans="1:11" x14ac:dyDescent="0.2">
      <c r="A14" s="1"/>
    </row>
    <row r="17" spans="1:9" x14ac:dyDescent="0.2">
      <c r="D17" s="1" t="s">
        <v>86</v>
      </c>
      <c r="E17" s="1" t="s">
        <v>87</v>
      </c>
    </row>
    <row r="18" spans="1:9" x14ac:dyDescent="0.2">
      <c r="B18" s="1" t="s">
        <v>0</v>
      </c>
      <c r="D18" s="2"/>
      <c r="E18" s="2"/>
      <c r="F18" t="s">
        <v>164</v>
      </c>
    </row>
    <row r="19" spans="1:9" x14ac:dyDescent="0.2">
      <c r="D19" s="3"/>
      <c r="E19" s="3"/>
    </row>
    <row r="20" spans="1:9" x14ac:dyDescent="0.2">
      <c r="B20" s="1"/>
      <c r="D20" s="3"/>
      <c r="E20" s="3"/>
    </row>
    <row r="21" spans="1:9" x14ac:dyDescent="0.2">
      <c r="B21" s="1"/>
      <c r="D21" s="4"/>
      <c r="E21" s="4"/>
    </row>
    <row r="22" spans="1:9" x14ac:dyDescent="0.2">
      <c r="B22" s="1"/>
      <c r="D22" s="4"/>
      <c r="E22" s="4"/>
    </row>
    <row r="23" spans="1:9" x14ac:dyDescent="0.2">
      <c r="B23" s="1"/>
      <c r="D23" s="4"/>
      <c r="E23" s="4"/>
    </row>
    <row r="25" spans="1:9" x14ac:dyDescent="0.2">
      <c r="B25" s="1" t="s">
        <v>1</v>
      </c>
    </row>
    <row r="26" spans="1:9" x14ac:dyDescent="0.2">
      <c r="A26" s="1" t="s">
        <v>2</v>
      </c>
      <c r="B26" s="1" t="s">
        <v>85</v>
      </c>
      <c r="D26" s="19">
        <v>3</v>
      </c>
      <c r="E26" s="19">
        <v>2</v>
      </c>
      <c r="F26" s="5">
        <f>SUMPRODUCT($D$18:$E$18,D26:E26)</f>
        <v>0</v>
      </c>
      <c r="G26" t="s">
        <v>165</v>
      </c>
    </row>
    <row r="28" spans="1:9" x14ac:dyDescent="0.2">
      <c r="A28" t="s">
        <v>173</v>
      </c>
    </row>
    <row r="29" spans="1:9" x14ac:dyDescent="0.2">
      <c r="A29" s="1"/>
      <c r="B29" s="1" t="s">
        <v>4</v>
      </c>
      <c r="D29" s="6">
        <v>2</v>
      </c>
      <c r="E29" s="6">
        <v>1</v>
      </c>
      <c r="F29" s="7">
        <f>SUMPRODUCT($D$18:$E$18,D29:E29)</f>
        <v>0</v>
      </c>
      <c r="G29" s="1" t="s">
        <v>5</v>
      </c>
      <c r="H29" s="8">
        <v>100</v>
      </c>
      <c r="I29" s="1" t="s">
        <v>90</v>
      </c>
    </row>
    <row r="30" spans="1:9" x14ac:dyDescent="0.2">
      <c r="B30" s="1" t="s">
        <v>7</v>
      </c>
      <c r="D30" s="6">
        <v>1</v>
      </c>
      <c r="E30" s="6">
        <v>1</v>
      </c>
      <c r="F30" s="7">
        <f>SUMPRODUCT($D$18:$E$18,D30:E30)</f>
        <v>0</v>
      </c>
      <c r="G30" s="1" t="s">
        <v>5</v>
      </c>
      <c r="H30" s="8">
        <v>80</v>
      </c>
      <c r="I30" s="1" t="s">
        <v>90</v>
      </c>
    </row>
    <row r="31" spans="1:9" x14ac:dyDescent="0.2">
      <c r="B31" s="1" t="s">
        <v>88</v>
      </c>
      <c r="D31" s="6">
        <v>1</v>
      </c>
      <c r="E31" s="9">
        <v>0</v>
      </c>
      <c r="F31" s="7">
        <f>SUMPRODUCT($D$18:$E$18,D31:E31)</f>
        <v>0</v>
      </c>
      <c r="G31" s="1" t="s">
        <v>5</v>
      </c>
      <c r="H31" s="8">
        <v>40</v>
      </c>
      <c r="I31" s="1" t="s">
        <v>89</v>
      </c>
    </row>
    <row r="32" spans="1:9" x14ac:dyDescent="0.2">
      <c r="F32" t="s">
        <v>166</v>
      </c>
      <c r="H32" t="s">
        <v>170</v>
      </c>
    </row>
    <row r="33" spans="6:8" x14ac:dyDescent="0.2">
      <c r="F33" t="s">
        <v>167</v>
      </c>
      <c r="H33" t="s">
        <v>172</v>
      </c>
    </row>
    <row r="34" spans="6:8" x14ac:dyDescent="0.2">
      <c r="F34" t="s">
        <v>168</v>
      </c>
      <c r="H34" t="s">
        <v>171</v>
      </c>
    </row>
    <row r="35" spans="6:8" x14ac:dyDescent="0.2">
      <c r="F35" t="s">
        <v>169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F32" sqref="F32:H35"/>
    </sheetView>
  </sheetViews>
  <sheetFormatPr defaultRowHeight="12.75" x14ac:dyDescent="0.2"/>
  <sheetData>
    <row r="1" spans="1:12" x14ac:dyDescent="0.2">
      <c r="A1" s="1" t="s">
        <v>53</v>
      </c>
      <c r="I1" t="s">
        <v>52</v>
      </c>
      <c r="K1" s="13"/>
    </row>
    <row r="2" spans="1:12" x14ac:dyDescent="0.2">
      <c r="A2" t="s">
        <v>79</v>
      </c>
    </row>
    <row r="3" spans="1:12" x14ac:dyDescent="0.2">
      <c r="A3" s="1" t="s">
        <v>80</v>
      </c>
    </row>
    <row r="4" spans="1:12" x14ac:dyDescent="0.2">
      <c r="A4" s="1" t="s">
        <v>81</v>
      </c>
    </row>
    <row r="5" spans="1:12" x14ac:dyDescent="0.2">
      <c r="A5" s="1" t="s">
        <v>157</v>
      </c>
      <c r="L5" s="1"/>
    </row>
    <row r="6" spans="1:12" x14ac:dyDescent="0.2">
      <c r="A6" s="1" t="s">
        <v>158</v>
      </c>
      <c r="L6" s="1"/>
    </row>
    <row r="7" spans="1:12" x14ac:dyDescent="0.2">
      <c r="A7" s="1" t="s">
        <v>159</v>
      </c>
      <c r="L7" s="1"/>
    </row>
    <row r="8" spans="1:12" x14ac:dyDescent="0.2">
      <c r="A8" s="1" t="s">
        <v>160</v>
      </c>
      <c r="L8" s="1"/>
    </row>
    <row r="9" spans="1:12" x14ac:dyDescent="0.2">
      <c r="A9" s="1" t="s">
        <v>174</v>
      </c>
      <c r="L9" s="1"/>
    </row>
    <row r="10" spans="1:12" x14ac:dyDescent="0.2">
      <c r="A10" s="1" t="s">
        <v>84</v>
      </c>
      <c r="L10" s="1"/>
    </row>
    <row r="11" spans="1:12" x14ac:dyDescent="0.2">
      <c r="L11" s="1"/>
    </row>
    <row r="12" spans="1:12" x14ac:dyDescent="0.2">
      <c r="L12" s="1"/>
    </row>
    <row r="13" spans="1:12" x14ac:dyDescent="0.2">
      <c r="A13" s="1"/>
      <c r="L13" s="1"/>
    </row>
    <row r="14" spans="1:12" x14ac:dyDescent="0.2">
      <c r="A14" s="1"/>
    </row>
    <row r="16" spans="1:12" x14ac:dyDescent="0.2">
      <c r="A16" s="1"/>
    </row>
    <row r="17" spans="1:9" x14ac:dyDescent="0.2">
      <c r="D17" s="1" t="s">
        <v>86</v>
      </c>
      <c r="E17" s="1" t="s">
        <v>87</v>
      </c>
    </row>
    <row r="18" spans="1:9" x14ac:dyDescent="0.2">
      <c r="B18" s="1" t="s">
        <v>0</v>
      </c>
      <c r="D18" s="2"/>
      <c r="E18" s="2"/>
      <c r="F18" t="s">
        <v>164</v>
      </c>
    </row>
    <row r="19" spans="1:9" x14ac:dyDescent="0.2">
      <c r="D19" s="3"/>
      <c r="E19" s="3"/>
    </row>
    <row r="20" spans="1:9" x14ac:dyDescent="0.2">
      <c r="B20" s="1"/>
      <c r="D20" s="3"/>
      <c r="E20" s="3"/>
    </row>
    <row r="21" spans="1:9" x14ac:dyDescent="0.2">
      <c r="B21" s="1"/>
      <c r="D21" s="4"/>
      <c r="E21" s="4"/>
    </row>
    <row r="22" spans="1:9" x14ac:dyDescent="0.2">
      <c r="B22" s="1"/>
      <c r="D22" s="4"/>
      <c r="E22" s="4"/>
    </row>
    <row r="23" spans="1:9" x14ac:dyDescent="0.2">
      <c r="B23" s="1"/>
      <c r="D23" s="4"/>
      <c r="E23" s="4"/>
    </row>
    <row r="25" spans="1:9" x14ac:dyDescent="0.2">
      <c r="B25" s="1" t="s">
        <v>1</v>
      </c>
    </row>
    <row r="26" spans="1:9" x14ac:dyDescent="0.2">
      <c r="A26" s="1" t="s">
        <v>2</v>
      </c>
      <c r="B26" s="1" t="s">
        <v>85</v>
      </c>
      <c r="D26" s="19">
        <v>3</v>
      </c>
      <c r="E26" s="19">
        <v>2</v>
      </c>
      <c r="F26" s="5">
        <f>SUMPRODUCT($D$18:$E$18,D26:E26)</f>
        <v>0</v>
      </c>
      <c r="G26" t="s">
        <v>165</v>
      </c>
    </row>
    <row r="28" spans="1:9" x14ac:dyDescent="0.2">
      <c r="A28" t="s">
        <v>173</v>
      </c>
    </row>
    <row r="29" spans="1:9" x14ac:dyDescent="0.2">
      <c r="A29" s="1"/>
      <c r="B29" s="1" t="s">
        <v>4</v>
      </c>
      <c r="D29" s="6">
        <v>2</v>
      </c>
      <c r="E29" s="6">
        <v>1</v>
      </c>
      <c r="F29" s="7">
        <f>SUMPRODUCT($D$18:$E$18,D29:E29)</f>
        <v>0</v>
      </c>
      <c r="G29" s="1" t="s">
        <v>5</v>
      </c>
      <c r="H29" s="8">
        <v>100</v>
      </c>
      <c r="I29" s="1" t="s">
        <v>90</v>
      </c>
    </row>
    <row r="30" spans="1:9" x14ac:dyDescent="0.2">
      <c r="B30" s="1" t="s">
        <v>7</v>
      </c>
      <c r="D30" s="6">
        <v>1</v>
      </c>
      <c r="E30" s="6">
        <v>1</v>
      </c>
      <c r="F30" s="7">
        <f>SUMPRODUCT($D$18:$E$18,D30:E30)</f>
        <v>0</v>
      </c>
      <c r="G30" s="1" t="s">
        <v>5</v>
      </c>
      <c r="H30" s="8">
        <v>80</v>
      </c>
      <c r="I30" s="1" t="s">
        <v>90</v>
      </c>
    </row>
    <row r="31" spans="1:9" x14ac:dyDescent="0.2">
      <c r="B31" s="1" t="s">
        <v>88</v>
      </c>
      <c r="D31" s="6">
        <v>1</v>
      </c>
      <c r="E31" s="9">
        <v>0</v>
      </c>
      <c r="F31" s="7">
        <f>SUMPRODUCT($D$18:$E$18,D31:E31)</f>
        <v>0</v>
      </c>
      <c r="G31" s="1" t="s">
        <v>54</v>
      </c>
      <c r="H31" s="8" t="s">
        <v>54</v>
      </c>
      <c r="I31" s="1" t="s">
        <v>89</v>
      </c>
    </row>
    <row r="32" spans="1:9" x14ac:dyDescent="0.2">
      <c r="F32" t="s">
        <v>166</v>
      </c>
      <c r="H32" t="s">
        <v>170</v>
      </c>
    </row>
    <row r="33" spans="6:8" x14ac:dyDescent="0.2">
      <c r="F33" t="s">
        <v>167</v>
      </c>
      <c r="H33" t="s">
        <v>172</v>
      </c>
    </row>
    <row r="34" spans="6:8" x14ac:dyDescent="0.2">
      <c r="F34" t="s">
        <v>168</v>
      </c>
      <c r="H34" t="s">
        <v>171</v>
      </c>
    </row>
    <row r="35" spans="6:8" x14ac:dyDescent="0.2">
      <c r="F35" t="s">
        <v>169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F21" sqref="F21:H24"/>
    </sheetView>
  </sheetViews>
  <sheetFormatPr defaultRowHeight="12.75" x14ac:dyDescent="0.2"/>
  <sheetData>
    <row r="1" spans="1:10" x14ac:dyDescent="0.2">
      <c r="A1" s="1" t="s">
        <v>55</v>
      </c>
      <c r="H1" t="s">
        <v>52</v>
      </c>
      <c r="J1" s="13"/>
    </row>
    <row r="2" spans="1:10" x14ac:dyDescent="0.2">
      <c r="A2" t="s">
        <v>118</v>
      </c>
    </row>
    <row r="3" spans="1:10" x14ac:dyDescent="0.2">
      <c r="A3" t="s">
        <v>119</v>
      </c>
    </row>
    <row r="4" spans="1:10" x14ac:dyDescent="0.2">
      <c r="A4" t="s">
        <v>120</v>
      </c>
    </row>
    <row r="5" spans="1:10" x14ac:dyDescent="0.2">
      <c r="A5" t="s">
        <v>121</v>
      </c>
    </row>
    <row r="7" spans="1:10" x14ac:dyDescent="0.2">
      <c r="A7" t="s">
        <v>138</v>
      </c>
    </row>
    <row r="8" spans="1:10" x14ac:dyDescent="0.2">
      <c r="A8" s="1"/>
    </row>
    <row r="9" spans="1:10" x14ac:dyDescent="0.2">
      <c r="A9" s="1" t="s">
        <v>136</v>
      </c>
      <c r="D9" s="10"/>
      <c r="E9" s="10"/>
    </row>
    <row r="11" spans="1:10" x14ac:dyDescent="0.2">
      <c r="D11" s="1" t="s">
        <v>124</v>
      </c>
      <c r="E11" s="1" t="s">
        <v>125</v>
      </c>
    </row>
    <row r="12" spans="1:10" x14ac:dyDescent="0.2">
      <c r="B12" s="1" t="s">
        <v>0</v>
      </c>
      <c r="D12" s="2"/>
      <c r="E12" s="2"/>
      <c r="F12" t="s">
        <v>164</v>
      </c>
    </row>
    <row r="14" spans="1:10" x14ac:dyDescent="0.2">
      <c r="B14" s="1" t="s">
        <v>1</v>
      </c>
    </row>
    <row r="15" spans="1:10" x14ac:dyDescent="0.2">
      <c r="A15" s="1" t="s">
        <v>2</v>
      </c>
      <c r="B15" s="1" t="s">
        <v>126</v>
      </c>
      <c r="D15" s="19">
        <v>3</v>
      </c>
      <c r="E15" s="19">
        <v>5</v>
      </c>
      <c r="F15" s="5"/>
      <c r="G15" t="s">
        <v>165</v>
      </c>
    </row>
    <row r="17" spans="1:9" x14ac:dyDescent="0.2">
      <c r="A17" t="s">
        <v>173</v>
      </c>
    </row>
    <row r="18" spans="1:9" x14ac:dyDescent="0.2">
      <c r="A18" s="1"/>
      <c r="B18" s="1" t="s">
        <v>127</v>
      </c>
      <c r="D18" s="6">
        <v>3</v>
      </c>
      <c r="E18" s="6">
        <v>1</v>
      </c>
      <c r="F18" s="11"/>
      <c r="H18" s="8">
        <v>15</v>
      </c>
      <c r="I18" s="1" t="s">
        <v>8</v>
      </c>
    </row>
    <row r="19" spans="1:9" x14ac:dyDescent="0.2">
      <c r="B19" s="1" t="s">
        <v>128</v>
      </c>
      <c r="D19" s="6">
        <v>1</v>
      </c>
      <c r="E19" s="6">
        <v>2</v>
      </c>
      <c r="F19" s="11"/>
      <c r="H19" s="8">
        <v>14</v>
      </c>
      <c r="I19" s="1" t="s">
        <v>6</v>
      </c>
    </row>
    <row r="20" spans="1:9" x14ac:dyDescent="0.2">
      <c r="B20" s="1" t="s">
        <v>129</v>
      </c>
      <c r="D20" s="6">
        <v>3</v>
      </c>
      <c r="E20" s="6">
        <v>2</v>
      </c>
      <c r="F20" s="11"/>
      <c r="G20" t="s">
        <v>111</v>
      </c>
      <c r="H20" s="8" t="s">
        <v>111</v>
      </c>
      <c r="I20" s="1" t="s">
        <v>8</v>
      </c>
    </row>
    <row r="21" spans="1:9" x14ac:dyDescent="0.2">
      <c r="F21" t="s">
        <v>166</v>
      </c>
      <c r="H21" t="s">
        <v>170</v>
      </c>
    </row>
    <row r="22" spans="1:9" x14ac:dyDescent="0.2">
      <c r="F22" t="s">
        <v>167</v>
      </c>
      <c r="H22" t="s">
        <v>172</v>
      </c>
    </row>
    <row r="23" spans="1:9" x14ac:dyDescent="0.2">
      <c r="F23" t="s">
        <v>168</v>
      </c>
      <c r="H23" t="s">
        <v>171</v>
      </c>
    </row>
    <row r="24" spans="1:9" x14ac:dyDescent="0.2">
      <c r="F24" t="s">
        <v>169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F20" sqref="F20:H23"/>
    </sheetView>
  </sheetViews>
  <sheetFormatPr defaultColWidth="11.5703125" defaultRowHeight="12.75" x14ac:dyDescent="0.2"/>
  <sheetData>
    <row r="1" spans="1:9" x14ac:dyDescent="0.2">
      <c r="A1" t="s">
        <v>56</v>
      </c>
      <c r="G1" t="s">
        <v>52</v>
      </c>
      <c r="I1" s="13"/>
    </row>
    <row r="2" spans="1:9" x14ac:dyDescent="0.2">
      <c r="A2" t="s">
        <v>57</v>
      </c>
    </row>
    <row r="4" spans="1:9" x14ac:dyDescent="0.2">
      <c r="A4" t="s">
        <v>58</v>
      </c>
    </row>
    <row r="5" spans="1:9" x14ac:dyDescent="0.2">
      <c r="A5" t="s">
        <v>59</v>
      </c>
    </row>
    <row r="7" spans="1:9" x14ac:dyDescent="0.2">
      <c r="A7" t="s">
        <v>60</v>
      </c>
    </row>
    <row r="8" spans="1:9" x14ac:dyDescent="0.2">
      <c r="A8" t="s">
        <v>61</v>
      </c>
    </row>
    <row r="11" spans="1:9" x14ac:dyDescent="0.2">
      <c r="D11" s="1" t="s">
        <v>62</v>
      </c>
      <c r="E11" s="1" t="s">
        <v>63</v>
      </c>
    </row>
    <row r="12" spans="1:9" x14ac:dyDescent="0.2">
      <c r="B12" s="1" t="s">
        <v>0</v>
      </c>
      <c r="D12" s="2"/>
      <c r="E12" s="2"/>
      <c r="F12" t="s">
        <v>176</v>
      </c>
    </row>
    <row r="14" spans="1:9" x14ac:dyDescent="0.2">
      <c r="B14" s="1" t="s">
        <v>1</v>
      </c>
    </row>
    <row r="15" spans="1:9" x14ac:dyDescent="0.2">
      <c r="A15" s="1" t="s">
        <v>64</v>
      </c>
      <c r="B15" s="1" t="s">
        <v>65</v>
      </c>
      <c r="D15" s="14">
        <f>1/3</f>
        <v>0.33333333333333331</v>
      </c>
      <c r="E15" s="14">
        <f>0.16/2</f>
        <v>0.08</v>
      </c>
      <c r="F15" s="5">
        <f>SUMPRODUCT($D$12:$E$12,D15:E15)</f>
        <v>0</v>
      </c>
      <c r="G15" t="s">
        <v>165</v>
      </c>
    </row>
    <row r="18" spans="1:9" x14ac:dyDescent="0.2">
      <c r="A18" s="1" t="s">
        <v>3</v>
      </c>
      <c r="B18" s="1" t="s">
        <v>66</v>
      </c>
      <c r="D18" s="6">
        <v>10</v>
      </c>
      <c r="E18" s="6">
        <v>5</v>
      </c>
      <c r="F18" s="11">
        <f>SUMPRODUCT($D$12:$E$12,D18:E18)</f>
        <v>0</v>
      </c>
      <c r="G18" t="s">
        <v>67</v>
      </c>
      <c r="H18" s="8">
        <v>50</v>
      </c>
      <c r="I18" s="1" t="s">
        <v>68</v>
      </c>
    </row>
    <row r="19" spans="1:9" x14ac:dyDescent="0.2">
      <c r="B19" s="1" t="s">
        <v>69</v>
      </c>
      <c r="D19" s="15">
        <f>0.04/3</f>
        <v>1.3333333333333334E-2</v>
      </c>
      <c r="E19" s="15">
        <f>0.04/2</f>
        <v>0.02</v>
      </c>
      <c r="F19" s="11">
        <f>SUMPRODUCT($D$12:$E$12,D19:E19)</f>
        <v>0</v>
      </c>
      <c r="G19" t="s">
        <v>67</v>
      </c>
      <c r="H19" s="16">
        <v>1</v>
      </c>
      <c r="I19" s="1" t="s">
        <v>70</v>
      </c>
    </row>
    <row r="20" spans="1:9" x14ac:dyDescent="0.2">
      <c r="B20" s="1"/>
      <c r="D20" s="6"/>
      <c r="E20" s="6"/>
      <c r="F20" t="s">
        <v>166</v>
      </c>
      <c r="H20" t="s">
        <v>170</v>
      </c>
      <c r="I20" s="1"/>
    </row>
    <row r="21" spans="1:9" x14ac:dyDescent="0.2">
      <c r="F21" t="s">
        <v>167</v>
      </c>
      <c r="H21" t="s">
        <v>172</v>
      </c>
    </row>
    <row r="22" spans="1:9" x14ac:dyDescent="0.2">
      <c r="F22" t="s">
        <v>168</v>
      </c>
      <c r="H22" t="s">
        <v>171</v>
      </c>
    </row>
    <row r="23" spans="1:9" x14ac:dyDescent="0.2">
      <c r="F23" t="s">
        <v>169</v>
      </c>
    </row>
    <row r="25" spans="1:9" x14ac:dyDescent="0.2">
      <c r="A25" t="s">
        <v>71</v>
      </c>
    </row>
    <row r="26" spans="1:9" x14ac:dyDescent="0.2">
      <c r="A26" t="s">
        <v>72</v>
      </c>
    </row>
    <row r="27" spans="1:9" x14ac:dyDescent="0.2">
      <c r="A27" t="s">
        <v>175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5"/>
  <sheetViews>
    <sheetView workbookViewId="0">
      <selection activeCell="A19" sqref="A19"/>
    </sheetView>
  </sheetViews>
  <sheetFormatPr defaultRowHeight="12.75" x14ac:dyDescent="0.2"/>
  <sheetData>
    <row r="1" spans="1:11" x14ac:dyDescent="0.2">
      <c r="A1" s="1" t="s">
        <v>112</v>
      </c>
      <c r="I1" t="s">
        <v>52</v>
      </c>
      <c r="K1" s="13"/>
    </row>
    <row r="2" spans="1:11" x14ac:dyDescent="0.2">
      <c r="A2" t="s">
        <v>79</v>
      </c>
    </row>
    <row r="3" spans="1:11" x14ac:dyDescent="0.2">
      <c r="A3" s="1" t="s">
        <v>80</v>
      </c>
    </row>
    <row r="4" spans="1:11" x14ac:dyDescent="0.2">
      <c r="A4" s="1" t="s">
        <v>178</v>
      </c>
    </row>
    <row r="5" spans="1:11" x14ac:dyDescent="0.2">
      <c r="A5" s="1" t="s">
        <v>157</v>
      </c>
    </row>
    <row r="6" spans="1:11" x14ac:dyDescent="0.2">
      <c r="A6" s="1" t="s">
        <v>158</v>
      </c>
    </row>
    <row r="7" spans="1:11" x14ac:dyDescent="0.2">
      <c r="A7" s="1" t="s">
        <v>159</v>
      </c>
    </row>
    <row r="8" spans="1:11" x14ac:dyDescent="0.2">
      <c r="A8" s="1" t="s">
        <v>160</v>
      </c>
    </row>
    <row r="9" spans="1:11" x14ac:dyDescent="0.2">
      <c r="A9" s="1" t="s">
        <v>82</v>
      </c>
    </row>
    <row r="10" spans="1:11" x14ac:dyDescent="0.2">
      <c r="A10" s="1" t="s">
        <v>83</v>
      </c>
    </row>
    <row r="11" spans="1:11" x14ac:dyDescent="0.2">
      <c r="A11" s="1" t="s">
        <v>84</v>
      </c>
    </row>
    <row r="13" spans="1:11" x14ac:dyDescent="0.2">
      <c r="A13" s="1"/>
    </row>
    <row r="14" spans="1:11" x14ac:dyDescent="0.2">
      <c r="A14" s="1"/>
      <c r="I14" t="s">
        <v>113</v>
      </c>
    </row>
    <row r="15" spans="1:11" x14ac:dyDescent="0.2">
      <c r="K15" s="17"/>
    </row>
    <row r="16" spans="1:11" x14ac:dyDescent="0.2">
      <c r="I16" t="s">
        <v>73</v>
      </c>
    </row>
    <row r="17" spans="1:15" x14ac:dyDescent="0.2">
      <c r="D17" s="1" t="s">
        <v>86</v>
      </c>
      <c r="E17" s="1" t="s">
        <v>87</v>
      </c>
      <c r="I17" t="s">
        <v>180</v>
      </c>
    </row>
    <row r="18" spans="1:15" x14ac:dyDescent="0.2">
      <c r="B18" s="1" t="s">
        <v>0</v>
      </c>
      <c r="D18" s="2"/>
      <c r="E18" s="2"/>
      <c r="F18" t="s">
        <v>176</v>
      </c>
      <c r="I18" s="1" t="s">
        <v>86</v>
      </c>
      <c r="J18" s="1" t="s">
        <v>87</v>
      </c>
      <c r="K18" t="s">
        <v>74</v>
      </c>
      <c r="L18" t="s">
        <v>75</v>
      </c>
      <c r="N18" t="s">
        <v>76</v>
      </c>
      <c r="O18" t="s">
        <v>181</v>
      </c>
    </row>
    <row r="19" spans="1:15" x14ac:dyDescent="0.2">
      <c r="D19" s="3"/>
      <c r="E19" s="3"/>
      <c r="I19" s="18">
        <v>40</v>
      </c>
      <c r="J19" s="18">
        <v>20.000000000000007</v>
      </c>
    </row>
    <row r="20" spans="1:15" x14ac:dyDescent="0.2">
      <c r="B20" s="1"/>
      <c r="D20" s="3"/>
      <c r="E20" s="3"/>
      <c r="I20" s="18">
        <v>39</v>
      </c>
      <c r="J20" s="18">
        <v>22</v>
      </c>
    </row>
    <row r="21" spans="1:15" x14ac:dyDescent="0.2">
      <c r="B21" s="1"/>
      <c r="D21" s="4"/>
      <c r="E21" s="4"/>
      <c r="I21" s="18">
        <v>38</v>
      </c>
      <c r="J21" s="18">
        <v>24</v>
      </c>
    </row>
    <row r="22" spans="1:15" x14ac:dyDescent="0.2">
      <c r="B22" s="1"/>
      <c r="D22" s="4"/>
      <c r="E22" s="4"/>
      <c r="I22" s="18">
        <v>20</v>
      </c>
      <c r="J22" s="18">
        <v>60</v>
      </c>
    </row>
    <row r="23" spans="1:15" x14ac:dyDescent="0.2">
      <c r="B23" s="1"/>
      <c r="D23" s="4"/>
      <c r="E23" s="4"/>
      <c r="L23" t="s">
        <v>179</v>
      </c>
    </row>
    <row r="25" spans="1:15" x14ac:dyDescent="0.2">
      <c r="B25" s="1" t="s">
        <v>1</v>
      </c>
    </row>
    <row r="26" spans="1:15" x14ac:dyDescent="0.2">
      <c r="A26" s="1" t="s">
        <v>2</v>
      </c>
      <c r="B26" s="1" t="s">
        <v>85</v>
      </c>
      <c r="D26" s="30">
        <v>4</v>
      </c>
      <c r="E26" s="19">
        <v>2</v>
      </c>
      <c r="F26" s="5">
        <f>SUMPRODUCT($D$18:$E$18,D26:E26)</f>
        <v>0</v>
      </c>
      <c r="G26" t="s">
        <v>165</v>
      </c>
    </row>
    <row r="29" spans="1:15" x14ac:dyDescent="0.2">
      <c r="A29" s="1" t="s">
        <v>3</v>
      </c>
      <c r="B29" s="1" t="s">
        <v>4</v>
      </c>
      <c r="D29" s="6">
        <v>2</v>
      </c>
      <c r="E29" s="6">
        <v>1</v>
      </c>
      <c r="F29" s="7">
        <f>SUMPRODUCT($D$18:$E$18,D29:E29)</f>
        <v>0</v>
      </c>
      <c r="G29" s="1" t="s">
        <v>5</v>
      </c>
      <c r="H29" s="8">
        <v>100</v>
      </c>
      <c r="I29" s="1" t="s">
        <v>90</v>
      </c>
    </row>
    <row r="30" spans="1:15" x14ac:dyDescent="0.2">
      <c r="B30" s="1" t="s">
        <v>7</v>
      </c>
      <c r="D30" s="6">
        <v>1</v>
      </c>
      <c r="E30" s="6">
        <v>1</v>
      </c>
      <c r="F30" s="7">
        <f>SUMPRODUCT($D$18:$E$18,D30:E30)</f>
        <v>0</v>
      </c>
      <c r="G30" s="1" t="s">
        <v>5</v>
      </c>
      <c r="H30" s="8">
        <v>80</v>
      </c>
      <c r="I30" s="1" t="s">
        <v>90</v>
      </c>
    </row>
    <row r="31" spans="1:15" x14ac:dyDescent="0.2">
      <c r="B31" s="1" t="s">
        <v>88</v>
      </c>
      <c r="D31" s="6">
        <v>1</v>
      </c>
      <c r="E31" s="9">
        <v>0</v>
      </c>
      <c r="F31" s="7">
        <f>SUMPRODUCT($D$18:$E$18,D31:E31)</f>
        <v>0</v>
      </c>
      <c r="G31" s="1" t="s">
        <v>5</v>
      </c>
      <c r="H31" s="8">
        <v>40</v>
      </c>
      <c r="I31" s="1" t="s">
        <v>89</v>
      </c>
    </row>
    <row r="32" spans="1:15" x14ac:dyDescent="0.2">
      <c r="F32" t="s">
        <v>166</v>
      </c>
      <c r="H32" t="s">
        <v>170</v>
      </c>
    </row>
    <row r="33" spans="6:8" x14ac:dyDescent="0.2">
      <c r="F33" t="s">
        <v>167</v>
      </c>
      <c r="H33" t="s">
        <v>172</v>
      </c>
    </row>
    <row r="34" spans="6:8" x14ac:dyDescent="0.2">
      <c r="F34" t="s">
        <v>168</v>
      </c>
      <c r="H34" t="s">
        <v>171</v>
      </c>
    </row>
    <row r="35" spans="6:8" x14ac:dyDescent="0.2">
      <c r="F35" t="s">
        <v>169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21" sqref="A21"/>
    </sheetView>
  </sheetViews>
  <sheetFormatPr defaultColWidth="11.5703125" defaultRowHeight="12.75" x14ac:dyDescent="0.2"/>
  <sheetData>
    <row r="1" spans="1:1" x14ac:dyDescent="0.2">
      <c r="A1" t="s">
        <v>116</v>
      </c>
    </row>
    <row r="3" spans="1:1" x14ac:dyDescent="0.2">
      <c r="A3" t="s">
        <v>77</v>
      </c>
    </row>
    <row r="5" spans="1:1" x14ac:dyDescent="0.2">
      <c r="A5" t="s">
        <v>137</v>
      </c>
    </row>
    <row r="6" spans="1:1" x14ac:dyDescent="0.2">
      <c r="A6" s="13"/>
    </row>
    <row r="7" spans="1:1" x14ac:dyDescent="0.2">
      <c r="A7" t="s">
        <v>117</v>
      </c>
    </row>
    <row r="9" spans="1:1" x14ac:dyDescent="0.2">
      <c r="A9" t="s">
        <v>78</v>
      </c>
    </row>
    <row r="10" spans="1:1" x14ac:dyDescent="0.2">
      <c r="A10" s="13"/>
    </row>
    <row r="13" spans="1:1" x14ac:dyDescent="0.2">
      <c r="A13" t="s">
        <v>114</v>
      </c>
    </row>
    <row r="14" spans="1:1" x14ac:dyDescent="0.2">
      <c r="A14" s="13"/>
    </row>
    <row r="17" spans="1:1" x14ac:dyDescent="0.2">
      <c r="A17" t="s">
        <v>115</v>
      </c>
    </row>
    <row r="18" spans="1:1" x14ac:dyDescent="0.2">
      <c r="A18" s="13"/>
    </row>
    <row r="20" spans="1:1" x14ac:dyDescent="0.2">
      <c r="A20" t="s">
        <v>177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A16" sqref="A16"/>
    </sheetView>
  </sheetViews>
  <sheetFormatPr defaultRowHeight="12.75" x14ac:dyDescent="0.2"/>
  <sheetData>
    <row r="1" spans="1:7" x14ac:dyDescent="0.2">
      <c r="A1" s="1" t="s">
        <v>123</v>
      </c>
    </row>
    <row r="2" spans="1:7" x14ac:dyDescent="0.2">
      <c r="A2" t="s">
        <v>118</v>
      </c>
    </row>
    <row r="3" spans="1:7" x14ac:dyDescent="0.2">
      <c r="A3" t="s">
        <v>119</v>
      </c>
    </row>
    <row r="4" spans="1:7" x14ac:dyDescent="0.2">
      <c r="A4" t="s">
        <v>120</v>
      </c>
    </row>
    <row r="5" spans="1:7" x14ac:dyDescent="0.2">
      <c r="A5" t="s">
        <v>121</v>
      </c>
    </row>
    <row r="7" spans="1:7" x14ac:dyDescent="0.2">
      <c r="A7" t="s">
        <v>122</v>
      </c>
    </row>
    <row r="8" spans="1:7" x14ac:dyDescent="0.2">
      <c r="A8" s="1"/>
      <c r="D8" s="10"/>
      <c r="E8" s="10"/>
    </row>
    <row r="10" spans="1:7" x14ac:dyDescent="0.2">
      <c r="D10" s="1" t="s">
        <v>124</v>
      </c>
      <c r="E10" s="1" t="s">
        <v>125</v>
      </c>
    </row>
    <row r="11" spans="1:7" x14ac:dyDescent="0.2">
      <c r="B11" s="1" t="s">
        <v>0</v>
      </c>
      <c r="D11" s="2"/>
      <c r="E11" s="2"/>
      <c r="F11" t="s">
        <v>164</v>
      </c>
    </row>
    <row r="13" spans="1:7" x14ac:dyDescent="0.2">
      <c r="B13" s="1" t="s">
        <v>1</v>
      </c>
    </row>
    <row r="14" spans="1:7" x14ac:dyDescent="0.2">
      <c r="A14" s="1" t="s">
        <v>2</v>
      </c>
      <c r="B14" s="1" t="s">
        <v>126</v>
      </c>
      <c r="D14" s="19">
        <v>3</v>
      </c>
      <c r="E14" s="19">
        <v>5</v>
      </c>
      <c r="F14" s="5"/>
      <c r="G14" t="s">
        <v>165</v>
      </c>
    </row>
    <row r="16" spans="1:7" x14ac:dyDescent="0.2">
      <c r="A16" t="s">
        <v>173</v>
      </c>
    </row>
    <row r="17" spans="1:9" x14ac:dyDescent="0.2">
      <c r="A17" s="1"/>
      <c r="B17" s="1" t="s">
        <v>127</v>
      </c>
      <c r="D17" s="6">
        <v>3</v>
      </c>
      <c r="E17" s="6">
        <v>1</v>
      </c>
      <c r="F17" s="11"/>
      <c r="H17" s="8">
        <v>15</v>
      </c>
      <c r="I17" s="1" t="s">
        <v>8</v>
      </c>
    </row>
    <row r="18" spans="1:9" x14ac:dyDescent="0.2">
      <c r="B18" s="1" t="s">
        <v>128</v>
      </c>
      <c r="D18" s="6">
        <v>1</v>
      </c>
      <c r="E18" s="6">
        <v>2</v>
      </c>
      <c r="F18" s="11"/>
      <c r="H18" s="8">
        <v>14</v>
      </c>
      <c r="I18" s="1" t="s">
        <v>6</v>
      </c>
    </row>
    <row r="19" spans="1:9" x14ac:dyDescent="0.2">
      <c r="B19" s="1" t="s">
        <v>129</v>
      </c>
      <c r="D19" s="6">
        <v>3</v>
      </c>
      <c r="E19" s="6">
        <v>2</v>
      </c>
      <c r="F19" s="11"/>
      <c r="H19" s="8">
        <v>18</v>
      </c>
      <c r="I19" s="1" t="s">
        <v>8</v>
      </c>
    </row>
    <row r="20" spans="1:9" x14ac:dyDescent="0.2">
      <c r="D20" s="10"/>
      <c r="E20" s="10"/>
      <c r="F20" t="s">
        <v>166</v>
      </c>
      <c r="H20" t="s">
        <v>170</v>
      </c>
    </row>
    <row r="21" spans="1:9" x14ac:dyDescent="0.2">
      <c r="D21" s="10"/>
      <c r="E21" s="10"/>
      <c r="F21" t="s">
        <v>167</v>
      </c>
      <c r="H21" t="s">
        <v>172</v>
      </c>
    </row>
    <row r="22" spans="1:9" x14ac:dyDescent="0.2">
      <c r="D22" s="10"/>
      <c r="E22" s="10"/>
      <c r="F22" t="s">
        <v>168</v>
      </c>
      <c r="H22" t="s">
        <v>171</v>
      </c>
    </row>
    <row r="23" spans="1:9" x14ac:dyDescent="0.2">
      <c r="D23" s="10"/>
      <c r="E23" s="10"/>
      <c r="F23" t="s">
        <v>169</v>
      </c>
    </row>
    <row r="24" spans="1:9" x14ac:dyDescent="0.2">
      <c r="D24" s="10"/>
      <c r="E24" s="10"/>
    </row>
    <row r="25" spans="1:9" x14ac:dyDescent="0.2">
      <c r="A25" t="s">
        <v>92</v>
      </c>
      <c r="D25" s="10"/>
      <c r="E25" s="10"/>
    </row>
    <row r="27" spans="1:9" ht="51" x14ac:dyDescent="0.2">
      <c r="B27" s="20" t="s">
        <v>130</v>
      </c>
      <c r="D27" s="25" t="s">
        <v>132</v>
      </c>
      <c r="E27" s="25" t="s">
        <v>133</v>
      </c>
      <c r="F27" s="20" t="s">
        <v>134</v>
      </c>
      <c r="G27" s="20" t="s">
        <v>135</v>
      </c>
      <c r="H27" s="20" t="s">
        <v>131</v>
      </c>
    </row>
    <row r="28" spans="1:9" x14ac:dyDescent="0.2">
      <c r="D28" s="19">
        <v>0</v>
      </c>
      <c r="E28" s="19">
        <v>5</v>
      </c>
    </row>
    <row r="29" spans="1:9" x14ac:dyDescent="0.2">
      <c r="D29" s="19">
        <v>1</v>
      </c>
      <c r="E29" s="19">
        <v>5</v>
      </c>
    </row>
    <row r="30" spans="1:9" x14ac:dyDescent="0.2">
      <c r="D30" s="19">
        <v>2</v>
      </c>
      <c r="E30" s="19">
        <v>5</v>
      </c>
    </row>
    <row r="31" spans="1:9" x14ac:dyDescent="0.2">
      <c r="D31" s="19">
        <v>3</v>
      </c>
      <c r="E31" s="19">
        <v>5</v>
      </c>
    </row>
    <row r="32" spans="1:9" x14ac:dyDescent="0.2">
      <c r="D32" s="19">
        <v>4</v>
      </c>
      <c r="E32" s="19">
        <v>5</v>
      </c>
    </row>
    <row r="33" spans="4:5" x14ac:dyDescent="0.2">
      <c r="D33" s="19">
        <v>5</v>
      </c>
      <c r="E33" s="19">
        <v>5</v>
      </c>
    </row>
    <row r="34" spans="4:5" x14ac:dyDescent="0.2">
      <c r="D34" s="19">
        <v>6</v>
      </c>
      <c r="E34" s="19">
        <v>5</v>
      </c>
    </row>
    <row r="35" spans="4:5" x14ac:dyDescent="0.2">
      <c r="D35" s="19">
        <v>7</v>
      </c>
      <c r="E35" s="19">
        <v>5</v>
      </c>
    </row>
    <row r="36" spans="4:5" x14ac:dyDescent="0.2">
      <c r="D36" s="19">
        <v>8</v>
      </c>
      <c r="E36" s="19">
        <v>5</v>
      </c>
    </row>
    <row r="37" spans="4:5" x14ac:dyDescent="0.2">
      <c r="D37" s="19">
        <v>9</v>
      </c>
      <c r="E37" s="19">
        <v>5</v>
      </c>
    </row>
    <row r="38" spans="4:5" x14ac:dyDescent="0.2">
      <c r="D38" s="19">
        <v>10</v>
      </c>
      <c r="E38" s="19">
        <v>5</v>
      </c>
    </row>
    <row r="39" spans="4:5" x14ac:dyDescent="0.2">
      <c r="D39" s="19">
        <v>11</v>
      </c>
      <c r="E39" s="19">
        <v>5</v>
      </c>
    </row>
    <row r="40" spans="4:5" x14ac:dyDescent="0.2">
      <c r="D40" s="19">
        <v>12</v>
      </c>
      <c r="E40" s="19">
        <v>5</v>
      </c>
    </row>
    <row r="41" spans="4:5" x14ac:dyDescent="0.2">
      <c r="D41" s="19">
        <v>13</v>
      </c>
      <c r="E41" s="19">
        <v>5</v>
      </c>
    </row>
    <row r="42" spans="4:5" x14ac:dyDescent="0.2">
      <c r="D42" s="19">
        <v>14</v>
      </c>
      <c r="E42" s="19">
        <v>5</v>
      </c>
    </row>
    <row r="43" spans="4:5" x14ac:dyDescent="0.2">
      <c r="D43" s="19">
        <v>15</v>
      </c>
      <c r="E43" s="19">
        <v>5</v>
      </c>
    </row>
    <row r="44" spans="4:5" x14ac:dyDescent="0.2">
      <c r="D44" s="19">
        <v>16</v>
      </c>
      <c r="E44" s="19">
        <v>5</v>
      </c>
    </row>
    <row r="45" spans="4:5" x14ac:dyDescent="0.2">
      <c r="D45" s="19">
        <v>17</v>
      </c>
      <c r="E45" s="19">
        <v>5</v>
      </c>
    </row>
    <row r="46" spans="4:5" x14ac:dyDescent="0.2">
      <c r="D46" s="19">
        <v>18</v>
      </c>
      <c r="E46" s="19">
        <v>5</v>
      </c>
    </row>
    <row r="47" spans="4:5" x14ac:dyDescent="0.2">
      <c r="D47" s="19">
        <v>19</v>
      </c>
      <c r="E47" s="19">
        <v>5</v>
      </c>
    </row>
    <row r="48" spans="4:5" x14ac:dyDescent="0.2">
      <c r="D48" s="19">
        <v>20</v>
      </c>
      <c r="E48" s="19">
        <v>5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A4" sqref="A4"/>
    </sheetView>
  </sheetViews>
  <sheetFormatPr defaultRowHeight="12.75" x14ac:dyDescent="0.2"/>
  <cols>
    <col min="3" max="3" width="12" style="1" customWidth="1"/>
    <col min="4" max="4" width="15.7109375" style="1" customWidth="1"/>
  </cols>
  <sheetData>
    <row r="1" spans="1:12" x14ac:dyDescent="0.2">
      <c r="A1" s="1" t="s">
        <v>9</v>
      </c>
    </row>
    <row r="2" spans="1:12" x14ac:dyDescent="0.2">
      <c r="A2" s="1" t="s">
        <v>162</v>
      </c>
    </row>
    <row r="3" spans="1:12" x14ac:dyDescent="0.2">
      <c r="A3" t="s">
        <v>163</v>
      </c>
    </row>
    <row r="4" spans="1:12" x14ac:dyDescent="0.2">
      <c r="E4" s="22" t="s">
        <v>10</v>
      </c>
      <c r="F4" s="22" t="s">
        <v>11</v>
      </c>
      <c r="G4" s="22" t="s">
        <v>12</v>
      </c>
      <c r="H4" s="22" t="s">
        <v>13</v>
      </c>
    </row>
    <row r="5" spans="1:12" x14ac:dyDescent="0.2">
      <c r="C5" s="1" t="s">
        <v>97</v>
      </c>
      <c r="K5" s="1" t="s">
        <v>14</v>
      </c>
    </row>
    <row r="8" spans="1:12" x14ac:dyDescent="0.2">
      <c r="C8" s="1" t="s">
        <v>93</v>
      </c>
      <c r="E8" s="21">
        <v>16</v>
      </c>
      <c r="F8" s="21">
        <v>22</v>
      </c>
      <c r="G8" s="21">
        <v>12</v>
      </c>
      <c r="H8" s="21">
        <v>8</v>
      </c>
    </row>
    <row r="11" spans="1:12" x14ac:dyDescent="0.2">
      <c r="C11" s="1" t="s">
        <v>15</v>
      </c>
      <c r="E11" s="23">
        <v>5</v>
      </c>
      <c r="F11" s="23">
        <v>7</v>
      </c>
      <c r="G11" s="23">
        <v>4</v>
      </c>
      <c r="H11" s="23">
        <v>3</v>
      </c>
      <c r="K11" s="23">
        <v>14</v>
      </c>
      <c r="L11" t="s">
        <v>95</v>
      </c>
    </row>
    <row r="14" spans="1:12" x14ac:dyDescent="0.2">
      <c r="C14" s="1" t="s">
        <v>16</v>
      </c>
    </row>
    <row r="15" spans="1:12" x14ac:dyDescent="0.2">
      <c r="D15" s="1" t="s">
        <v>17</v>
      </c>
    </row>
    <row r="16" spans="1:12" x14ac:dyDescent="0.2">
      <c r="D16" s="1" t="s">
        <v>94</v>
      </c>
    </row>
    <row r="18" spans="1:4" x14ac:dyDescent="0.2">
      <c r="C18" s="1" t="s">
        <v>18</v>
      </c>
    </row>
    <row r="19" spans="1:4" x14ac:dyDescent="0.2">
      <c r="D19" s="1" t="s">
        <v>17</v>
      </c>
    </row>
    <row r="20" spans="1:4" x14ac:dyDescent="0.2">
      <c r="D20" s="1" t="s">
        <v>94</v>
      </c>
    </row>
    <row r="22" spans="1:4" x14ac:dyDescent="0.2">
      <c r="C22" s="1" t="s">
        <v>19</v>
      </c>
    </row>
    <row r="23" spans="1:4" x14ac:dyDescent="0.2">
      <c r="D23" s="1" t="s">
        <v>17</v>
      </c>
    </row>
    <row r="24" spans="1:4" x14ac:dyDescent="0.2">
      <c r="D24" s="1" t="s">
        <v>94</v>
      </c>
    </row>
    <row r="26" spans="1:4" x14ac:dyDescent="0.2">
      <c r="A26" t="s">
        <v>96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/>
  </sheetViews>
  <sheetFormatPr defaultRowHeight="12.75" x14ac:dyDescent="0.2"/>
  <sheetData>
    <row r="1" spans="1:6" x14ac:dyDescent="0.2">
      <c r="A1" t="s">
        <v>102</v>
      </c>
    </row>
    <row r="2" spans="1:6" x14ac:dyDescent="0.2">
      <c r="A2" t="s">
        <v>103</v>
      </c>
    </row>
    <row r="8" spans="1:6" x14ac:dyDescent="0.2">
      <c r="C8" s="1" t="s">
        <v>98</v>
      </c>
      <c r="D8" s="1" t="s">
        <v>99</v>
      </c>
      <c r="E8" s="1" t="s">
        <v>100</v>
      </c>
      <c r="F8" s="1" t="s">
        <v>101</v>
      </c>
    </row>
    <row r="9" spans="1:6" x14ac:dyDescent="0.2">
      <c r="B9" s="1" t="s">
        <v>20</v>
      </c>
      <c r="C9" s="1">
        <v>1</v>
      </c>
      <c r="D9" s="1">
        <v>8</v>
      </c>
      <c r="E9" s="1">
        <v>5</v>
      </c>
      <c r="F9" s="1">
        <v>3</v>
      </c>
    </row>
    <row r="10" spans="1:6" x14ac:dyDescent="0.2">
      <c r="B10" s="1" t="s">
        <v>21</v>
      </c>
      <c r="C10" s="1">
        <v>5</v>
      </c>
      <c r="D10" s="1">
        <v>9</v>
      </c>
      <c r="E10" s="1">
        <v>1</v>
      </c>
      <c r="F10" s="1">
        <v>4</v>
      </c>
    </row>
    <row r="11" spans="1:6" x14ac:dyDescent="0.2">
      <c r="B11" s="1" t="s">
        <v>22</v>
      </c>
      <c r="C11" s="1">
        <v>6</v>
      </c>
      <c r="D11" s="1">
        <v>7</v>
      </c>
      <c r="E11" s="1">
        <v>1</v>
      </c>
      <c r="F11" s="1">
        <v>8</v>
      </c>
    </row>
    <row r="12" spans="1:6" x14ac:dyDescent="0.2">
      <c r="B12" s="1" t="s">
        <v>23</v>
      </c>
      <c r="C12" s="1">
        <v>8</v>
      </c>
      <c r="D12" s="1">
        <v>1</v>
      </c>
      <c r="E12" s="1">
        <v>2</v>
      </c>
      <c r="F12" s="1">
        <v>9</v>
      </c>
    </row>
    <row r="27" spans="3:3" x14ac:dyDescent="0.2">
      <c r="C27" t="s">
        <v>149</v>
      </c>
    </row>
    <row r="28" spans="3:3" ht="15" x14ac:dyDescent="0.2">
      <c r="C28" s="27" t="s">
        <v>148</v>
      </c>
    </row>
    <row r="29" spans="3:3" x14ac:dyDescent="0.2">
      <c r="C29" t="s">
        <v>147</v>
      </c>
    </row>
    <row r="31" spans="3:3" x14ac:dyDescent="0.2">
      <c r="C31" t="s">
        <v>156</v>
      </c>
    </row>
    <row r="32" spans="3:3" x14ac:dyDescent="0.2">
      <c r="C32" s="28" t="s">
        <v>153</v>
      </c>
    </row>
    <row r="33" spans="3:3" ht="18.75" x14ac:dyDescent="0.3">
      <c r="C33" s="29" t="s">
        <v>154</v>
      </c>
    </row>
    <row r="34" spans="3:3" ht="18.75" x14ac:dyDescent="0.3">
      <c r="C34" s="29" t="s">
        <v>155</v>
      </c>
    </row>
  </sheetData>
  <sheetProtection selectLockedCells="1" selectUnlockedCells="1"/>
  <hyperlinks>
    <hyperlink ref="C32" r:id="rId1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="145" zoomScaleNormal="145" workbookViewId="0">
      <selection activeCell="I4" sqref="I4"/>
    </sheetView>
  </sheetViews>
  <sheetFormatPr defaultRowHeight="12.75" x14ac:dyDescent="0.2"/>
  <cols>
    <col min="2" max="3" width="7.7109375" style="1" customWidth="1"/>
    <col min="4" max="12" width="7.7109375" customWidth="1"/>
  </cols>
  <sheetData>
    <row r="1" spans="1:9" x14ac:dyDescent="0.2">
      <c r="A1" s="1" t="s">
        <v>104</v>
      </c>
      <c r="I1" t="s">
        <v>150</v>
      </c>
    </row>
    <row r="2" spans="1:9" x14ac:dyDescent="0.2">
      <c r="A2" s="1" t="s">
        <v>25</v>
      </c>
      <c r="I2" t="s">
        <v>151</v>
      </c>
    </row>
    <row r="3" spans="1:9" x14ac:dyDescent="0.2">
      <c r="A3" t="s">
        <v>107</v>
      </c>
      <c r="I3" t="s">
        <v>152</v>
      </c>
    </row>
    <row r="9" spans="1:9" ht="25.5" x14ac:dyDescent="0.2">
      <c r="A9" s="1" t="s">
        <v>106</v>
      </c>
      <c r="B9" s="20" t="s">
        <v>26</v>
      </c>
      <c r="D9" s="25" t="s">
        <v>108</v>
      </c>
      <c r="E9" t="s">
        <v>110</v>
      </c>
      <c r="F9" s="1" t="s">
        <v>27</v>
      </c>
    </row>
    <row r="10" spans="1:9" x14ac:dyDescent="0.2">
      <c r="A10" s="1">
        <v>8</v>
      </c>
      <c r="B10" s="1">
        <v>5</v>
      </c>
      <c r="D10" s="26">
        <v>0.33333333333333331</v>
      </c>
      <c r="E10" s="1">
        <v>8</v>
      </c>
      <c r="F10" s="24">
        <v>128</v>
      </c>
    </row>
    <row r="11" spans="1:9" x14ac:dyDescent="0.2">
      <c r="A11" s="1">
        <v>9</v>
      </c>
      <c r="B11" s="1">
        <v>8</v>
      </c>
      <c r="D11" s="26">
        <v>0.375</v>
      </c>
      <c r="E11" s="1">
        <v>9</v>
      </c>
      <c r="F11" s="24">
        <f>15*8</f>
        <v>120</v>
      </c>
    </row>
    <row r="12" spans="1:9" x14ac:dyDescent="0.2">
      <c r="A12" s="1">
        <v>10</v>
      </c>
      <c r="B12" s="1">
        <v>10</v>
      </c>
      <c r="D12" s="26">
        <v>0.41666666666666669</v>
      </c>
      <c r="E12" s="1">
        <v>10</v>
      </c>
      <c r="F12" s="24">
        <f>15*8</f>
        <v>120</v>
      </c>
    </row>
    <row r="13" spans="1:9" x14ac:dyDescent="0.2">
      <c r="A13" s="1">
        <v>11</v>
      </c>
      <c r="B13" s="1">
        <v>16</v>
      </c>
      <c r="D13" s="26">
        <v>0.45833333333333331</v>
      </c>
      <c r="E13" s="1">
        <v>11</v>
      </c>
      <c r="F13" s="24">
        <f>15*8</f>
        <v>120</v>
      </c>
    </row>
    <row r="14" spans="1:9" x14ac:dyDescent="0.2">
      <c r="A14" s="1">
        <v>12</v>
      </c>
      <c r="B14" s="1">
        <v>19</v>
      </c>
      <c r="D14" s="26">
        <v>0.5</v>
      </c>
      <c r="E14" s="1">
        <v>12</v>
      </c>
      <c r="F14" s="24">
        <f>15*8</f>
        <v>120</v>
      </c>
    </row>
    <row r="15" spans="1:9" x14ac:dyDescent="0.2">
      <c r="A15" s="1">
        <v>13</v>
      </c>
      <c r="B15" s="1">
        <v>18</v>
      </c>
      <c r="D15" s="26">
        <v>0.54166666666666663</v>
      </c>
      <c r="E15" s="1">
        <v>13</v>
      </c>
      <c r="F15" s="24">
        <f>15*8</f>
        <v>120</v>
      </c>
    </row>
    <row r="16" spans="1:9" x14ac:dyDescent="0.2">
      <c r="A16" s="1">
        <v>14</v>
      </c>
      <c r="B16" s="1">
        <v>11</v>
      </c>
      <c r="D16" s="26">
        <v>0.58333333333333337</v>
      </c>
      <c r="E16" s="1">
        <v>14</v>
      </c>
      <c r="F16" s="24">
        <f>F10</f>
        <v>128</v>
      </c>
    </row>
    <row r="17" spans="1:6" x14ac:dyDescent="0.2">
      <c r="A17" s="1">
        <v>15</v>
      </c>
      <c r="B17" s="1">
        <v>9</v>
      </c>
      <c r="D17" s="26">
        <v>0.625</v>
      </c>
      <c r="E17" s="1">
        <v>15</v>
      </c>
      <c r="F17" s="24">
        <f>15*8+15</f>
        <v>135</v>
      </c>
    </row>
    <row r="18" spans="1:6" x14ac:dyDescent="0.2">
      <c r="A18" s="1">
        <v>16</v>
      </c>
      <c r="B18" s="1">
        <v>12</v>
      </c>
      <c r="D18" s="26">
        <v>0.66666666666666663</v>
      </c>
      <c r="E18" s="1">
        <v>16</v>
      </c>
      <c r="F18" s="24">
        <f>15*8+15+5</f>
        <v>140</v>
      </c>
    </row>
    <row r="19" spans="1:6" x14ac:dyDescent="0.2">
      <c r="A19" s="1">
        <v>17</v>
      </c>
      <c r="B19" s="1">
        <v>21</v>
      </c>
    </row>
    <row r="20" spans="1:6" x14ac:dyDescent="0.2">
      <c r="A20" s="1">
        <v>18</v>
      </c>
      <c r="B20" s="1">
        <v>24</v>
      </c>
    </row>
    <row r="21" spans="1:6" x14ac:dyDescent="0.2">
      <c r="A21" s="1">
        <v>19</v>
      </c>
      <c r="B21" s="1">
        <v>23</v>
      </c>
    </row>
    <row r="22" spans="1:6" x14ac:dyDescent="0.2">
      <c r="A22" s="1">
        <v>20</v>
      </c>
      <c r="B22" s="1">
        <v>17</v>
      </c>
    </row>
    <row r="23" spans="1:6" x14ac:dyDescent="0.2">
      <c r="A23" s="1">
        <v>21</v>
      </c>
      <c r="B23" s="1">
        <v>13</v>
      </c>
    </row>
    <row r="24" spans="1:6" x14ac:dyDescent="0.2">
      <c r="A24" s="1">
        <v>22</v>
      </c>
      <c r="B24" s="1">
        <v>9</v>
      </c>
    </row>
    <row r="25" spans="1:6" x14ac:dyDescent="0.2">
      <c r="A25" s="1">
        <v>23</v>
      </c>
      <c r="B25" s="1">
        <v>4</v>
      </c>
    </row>
    <row r="26" spans="1:6" x14ac:dyDescent="0.2">
      <c r="A26" s="1"/>
    </row>
    <row r="27" spans="1:6" x14ac:dyDescent="0.2">
      <c r="A27" s="1"/>
    </row>
    <row r="28" spans="1:6" x14ac:dyDescent="0.2">
      <c r="A28" s="1"/>
    </row>
    <row r="29" spans="1:6" x14ac:dyDescent="0.2">
      <c r="A29" s="1"/>
    </row>
    <row r="30" spans="1:6" x14ac:dyDescent="0.2">
      <c r="A30" s="1"/>
    </row>
    <row r="31" spans="1:6" x14ac:dyDescent="0.2">
      <c r="A31" s="1"/>
    </row>
    <row r="32" spans="1:6" x14ac:dyDescent="0.2">
      <c r="A32" s="1"/>
    </row>
    <row r="33" spans="1:12" x14ac:dyDescent="0.2">
      <c r="A33" s="1"/>
    </row>
    <row r="35" spans="1:12" x14ac:dyDescent="0.2">
      <c r="C35" t="s">
        <v>105</v>
      </c>
      <c r="D35" s="1"/>
      <c r="E35" s="1"/>
    </row>
    <row r="36" spans="1:12" x14ac:dyDescent="0.2">
      <c r="C36"/>
      <c r="D36" s="1">
        <v>8</v>
      </c>
      <c r="E36" s="1">
        <v>9</v>
      </c>
      <c r="F36" s="1">
        <v>10</v>
      </c>
      <c r="G36" s="1">
        <v>11</v>
      </c>
      <c r="H36" s="1">
        <v>12</v>
      </c>
      <c r="I36" s="1">
        <v>13</v>
      </c>
      <c r="J36" s="1">
        <v>14</v>
      </c>
      <c r="K36" s="1">
        <v>15</v>
      </c>
      <c r="L36" s="1">
        <v>16</v>
      </c>
    </row>
    <row r="37" spans="1:12" x14ac:dyDescent="0.2">
      <c r="C37"/>
      <c r="D37" s="1"/>
      <c r="E37" s="1"/>
    </row>
    <row r="38" spans="1:12" x14ac:dyDescent="0.2">
      <c r="C38"/>
      <c r="D38" s="24">
        <f>VLOOKUP(D36,$E$10:$F$18,2,FALSE)</f>
        <v>128</v>
      </c>
      <c r="E38" s="24">
        <f t="shared" ref="E38:L38" si="0">VLOOKUP(E36,$E$10:$F$18,2,FALSE)</f>
        <v>120</v>
      </c>
      <c r="F38" s="24">
        <f t="shared" si="0"/>
        <v>120</v>
      </c>
      <c r="G38" s="24">
        <f t="shared" si="0"/>
        <v>120</v>
      </c>
      <c r="H38" s="24">
        <f t="shared" si="0"/>
        <v>120</v>
      </c>
      <c r="I38" s="24">
        <f t="shared" si="0"/>
        <v>120</v>
      </c>
      <c r="J38" s="24">
        <f t="shared" si="0"/>
        <v>128</v>
      </c>
      <c r="K38" s="24">
        <f t="shared" si="0"/>
        <v>135</v>
      </c>
      <c r="L38" s="24">
        <f t="shared" si="0"/>
        <v>140</v>
      </c>
    </row>
    <row r="39" spans="1:12" x14ac:dyDescent="0.2">
      <c r="C39" s="1" t="s">
        <v>106</v>
      </c>
      <c r="D39" s="1" t="str">
        <f>"Start"&amp;D36</f>
        <v>Start8</v>
      </c>
      <c r="E39" s="1" t="str">
        <f t="shared" ref="E39:L39" si="1">"Start"&amp;E36</f>
        <v>Start9</v>
      </c>
      <c r="F39" s="1" t="str">
        <f t="shared" si="1"/>
        <v>Start10</v>
      </c>
      <c r="G39" s="1" t="str">
        <f t="shared" si="1"/>
        <v>Start11</v>
      </c>
      <c r="H39" s="1" t="str">
        <f t="shared" si="1"/>
        <v>Start12</v>
      </c>
      <c r="I39" s="1" t="str">
        <f t="shared" si="1"/>
        <v>Start13</v>
      </c>
      <c r="J39" s="1" t="str">
        <f t="shared" si="1"/>
        <v>Start14</v>
      </c>
      <c r="K39" s="1" t="str">
        <f t="shared" si="1"/>
        <v>Start15</v>
      </c>
      <c r="L39" s="1" t="str">
        <f t="shared" si="1"/>
        <v>Start16</v>
      </c>
    </row>
    <row r="40" spans="1:12" x14ac:dyDescent="0.2">
      <c r="C40" s="1">
        <v>8</v>
      </c>
      <c r="D40" s="1"/>
      <c r="E40" s="1"/>
    </row>
    <row r="41" spans="1:12" x14ac:dyDescent="0.2">
      <c r="C41" s="1">
        <v>9</v>
      </c>
      <c r="D41" s="1"/>
      <c r="E41" s="1"/>
    </row>
    <row r="42" spans="1:12" x14ac:dyDescent="0.2">
      <c r="C42" s="1">
        <v>10</v>
      </c>
      <c r="D42" s="1"/>
      <c r="E42" s="1"/>
    </row>
    <row r="43" spans="1:12" x14ac:dyDescent="0.2">
      <c r="C43" s="1">
        <v>11</v>
      </c>
      <c r="D43" s="1"/>
      <c r="E43" s="1"/>
    </row>
    <row r="44" spans="1:12" x14ac:dyDescent="0.2">
      <c r="C44" s="1">
        <v>12</v>
      </c>
      <c r="D44" s="1"/>
      <c r="E44" s="1"/>
    </row>
    <row r="45" spans="1:12" x14ac:dyDescent="0.2">
      <c r="C45" s="1">
        <v>13</v>
      </c>
      <c r="D45" s="1"/>
      <c r="E45" s="1"/>
    </row>
    <row r="46" spans="1:12" x14ac:dyDescent="0.2">
      <c r="C46" s="1">
        <v>14</v>
      </c>
      <c r="D46" s="1"/>
      <c r="E46" s="1"/>
    </row>
    <row r="47" spans="1:12" x14ac:dyDescent="0.2">
      <c r="C47" s="1">
        <v>15</v>
      </c>
      <c r="D47" s="1"/>
      <c r="E47" s="1"/>
    </row>
    <row r="48" spans="1:12" x14ac:dyDescent="0.2">
      <c r="C48" s="1">
        <v>16</v>
      </c>
      <c r="D48" s="1"/>
      <c r="E48" s="1"/>
    </row>
    <row r="49" spans="3:5" x14ac:dyDescent="0.2">
      <c r="C49" s="1">
        <v>17</v>
      </c>
      <c r="D49" s="1"/>
      <c r="E49" s="1"/>
    </row>
    <row r="50" spans="3:5" x14ac:dyDescent="0.2">
      <c r="C50" s="1">
        <v>18</v>
      </c>
      <c r="D50" s="1"/>
      <c r="E50" s="1"/>
    </row>
    <row r="51" spans="3:5" x14ac:dyDescent="0.2">
      <c r="C51" s="1">
        <v>19</v>
      </c>
      <c r="D51" s="1"/>
      <c r="E51" s="1"/>
    </row>
    <row r="52" spans="3:5" x14ac:dyDescent="0.2">
      <c r="C52" s="1">
        <v>20</v>
      </c>
      <c r="D52" s="1"/>
      <c r="E52" s="1"/>
    </row>
    <row r="53" spans="3:5" x14ac:dyDescent="0.2">
      <c r="C53" s="1">
        <v>21</v>
      </c>
      <c r="D53" s="1"/>
      <c r="E53" s="1"/>
    </row>
    <row r="54" spans="3:5" x14ac:dyDescent="0.2">
      <c r="C54" s="1">
        <v>22</v>
      </c>
      <c r="D54" s="1"/>
      <c r="E54" s="1"/>
    </row>
    <row r="55" spans="3:5" x14ac:dyDescent="0.2">
      <c r="C55" s="1">
        <v>23</v>
      </c>
      <c r="D55" s="1"/>
      <c r="E55" s="1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0" sqref="C10"/>
    </sheetView>
  </sheetViews>
  <sheetFormatPr defaultRowHeight="12.75" x14ac:dyDescent="0.2"/>
  <cols>
    <col min="2" max="2" width="11.5703125" style="1" customWidth="1"/>
  </cols>
  <sheetData>
    <row r="1" spans="1:3" x14ac:dyDescent="0.2">
      <c r="A1" s="1" t="s">
        <v>24</v>
      </c>
    </row>
    <row r="2" spans="1:3" x14ac:dyDescent="0.2">
      <c r="A2" s="1" t="s">
        <v>28</v>
      </c>
    </row>
    <row r="3" spans="1:3" x14ac:dyDescent="0.2">
      <c r="A3" s="1" t="s">
        <v>29</v>
      </c>
    </row>
    <row r="9" spans="1:3" x14ac:dyDescent="0.2">
      <c r="A9" s="1" t="s">
        <v>30</v>
      </c>
      <c r="B9" s="1" t="s">
        <v>26</v>
      </c>
      <c r="C9" s="1" t="s">
        <v>109</v>
      </c>
    </row>
    <row r="10" spans="1:3" x14ac:dyDescent="0.2">
      <c r="A10" s="1" t="s">
        <v>31</v>
      </c>
      <c r="B10" s="1">
        <v>17</v>
      </c>
      <c r="C10" s="12">
        <f>5*10*8</f>
        <v>400</v>
      </c>
    </row>
    <row r="11" spans="1:3" x14ac:dyDescent="0.2">
      <c r="A11" s="1" t="s">
        <v>32</v>
      </c>
      <c r="B11" s="1">
        <v>13</v>
      </c>
      <c r="C11" s="12">
        <f>4*10*8+11*8</f>
        <v>408</v>
      </c>
    </row>
    <row r="12" spans="1:3" x14ac:dyDescent="0.2">
      <c r="A12" s="1" t="s">
        <v>33</v>
      </c>
      <c r="B12" s="1">
        <v>15</v>
      </c>
      <c r="C12" s="12">
        <f>3*10*8+11*8+15*8</f>
        <v>448</v>
      </c>
    </row>
    <row r="13" spans="1:3" x14ac:dyDescent="0.2">
      <c r="A13" s="1" t="s">
        <v>34</v>
      </c>
      <c r="B13" s="1">
        <v>19</v>
      </c>
      <c r="C13" s="12">
        <f>3*10*8+11*8+15*8</f>
        <v>448</v>
      </c>
    </row>
    <row r="14" spans="1:3" x14ac:dyDescent="0.2">
      <c r="A14" s="1" t="s">
        <v>35</v>
      </c>
      <c r="B14" s="1">
        <v>14</v>
      </c>
      <c r="C14" s="12">
        <f>3*10*8+11*8+15*8</f>
        <v>448</v>
      </c>
    </row>
    <row r="15" spans="1:3" x14ac:dyDescent="0.2">
      <c r="A15" s="1" t="s">
        <v>36</v>
      </c>
      <c r="B15" s="1">
        <v>16</v>
      </c>
      <c r="C15" s="12">
        <f>3*10*8+11*8+15*8</f>
        <v>448</v>
      </c>
    </row>
    <row r="16" spans="1:3" x14ac:dyDescent="0.2">
      <c r="A16" s="1" t="s">
        <v>37</v>
      </c>
      <c r="B16" s="1">
        <v>11</v>
      </c>
      <c r="C16" s="12">
        <f>4*10*8+15*8</f>
        <v>440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2" sqref="A2"/>
    </sheetView>
  </sheetViews>
  <sheetFormatPr defaultRowHeight="12.75" x14ac:dyDescent="0.2"/>
  <sheetData>
    <row r="1" spans="1:12" x14ac:dyDescent="0.2">
      <c r="A1" s="1" t="s">
        <v>38</v>
      </c>
    </row>
    <row r="2" spans="1:12" x14ac:dyDescent="0.2">
      <c r="D2" s="1" t="s">
        <v>39</v>
      </c>
    </row>
    <row r="3" spans="1:12" x14ac:dyDescent="0.2">
      <c r="D3" s="1" t="s">
        <v>10</v>
      </c>
      <c r="E3" s="1" t="s">
        <v>11</v>
      </c>
      <c r="F3" s="1" t="s">
        <v>12</v>
      </c>
      <c r="G3" s="1" t="s">
        <v>10</v>
      </c>
      <c r="H3" s="1" t="s">
        <v>11</v>
      </c>
      <c r="I3" s="1" t="s">
        <v>12</v>
      </c>
    </row>
    <row r="4" spans="1:12" x14ac:dyDescent="0.2">
      <c r="B4" s="1" t="s">
        <v>40</v>
      </c>
      <c r="D4" s="1">
        <v>100</v>
      </c>
      <c r="E4" s="1">
        <v>120</v>
      </c>
      <c r="F4" s="1">
        <v>150</v>
      </c>
    </row>
    <row r="5" spans="1:12" x14ac:dyDescent="0.2">
      <c r="B5" s="1" t="s">
        <v>41</v>
      </c>
      <c r="D5" s="1">
        <v>600</v>
      </c>
      <c r="E5" s="1">
        <v>400</v>
      </c>
      <c r="F5" s="1">
        <v>250</v>
      </c>
    </row>
    <row r="10" spans="1:12" x14ac:dyDescent="0.2">
      <c r="B10" s="1" t="s">
        <v>42</v>
      </c>
      <c r="G10" s="1">
        <v>5</v>
      </c>
      <c r="H10" s="1">
        <v>3</v>
      </c>
      <c r="I10" s="1">
        <v>2</v>
      </c>
      <c r="L10" s="1">
        <v>500</v>
      </c>
    </row>
    <row r="11" spans="1:12" x14ac:dyDescent="0.2">
      <c r="B11" s="1" t="s">
        <v>43</v>
      </c>
      <c r="G11" s="1">
        <v>4</v>
      </c>
      <c r="H11" s="1">
        <v>2</v>
      </c>
      <c r="I11" s="1">
        <v>5</v>
      </c>
      <c r="L11" s="1">
        <v>600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zoomScale="115" zoomScaleNormal="100" zoomScaleSheetLayoutView="115" workbookViewId="0">
      <selection activeCell="A6" sqref="A6"/>
    </sheetView>
  </sheetViews>
  <sheetFormatPr defaultRowHeight="12.75" x14ac:dyDescent="0.2"/>
  <sheetData>
    <row r="1" spans="1:6" x14ac:dyDescent="0.2">
      <c r="A1" s="1" t="s">
        <v>123</v>
      </c>
    </row>
    <row r="2" spans="1:6" x14ac:dyDescent="0.2">
      <c r="A2" t="s">
        <v>118</v>
      </c>
    </row>
    <row r="3" spans="1:6" x14ac:dyDescent="0.2">
      <c r="A3" t="s">
        <v>119</v>
      </c>
    </row>
    <row r="4" spans="1:6" x14ac:dyDescent="0.2">
      <c r="A4" t="s">
        <v>120</v>
      </c>
    </row>
    <row r="5" spans="1:6" x14ac:dyDescent="0.2">
      <c r="A5" t="s">
        <v>142</v>
      </c>
    </row>
    <row r="6" spans="1:6" x14ac:dyDescent="0.2">
      <c r="B6" t="s">
        <v>141</v>
      </c>
    </row>
    <row r="7" spans="1:6" x14ac:dyDescent="0.2">
      <c r="A7" t="s">
        <v>140</v>
      </c>
    </row>
    <row r="8" spans="1:6" x14ac:dyDescent="0.2">
      <c r="B8" t="s">
        <v>139</v>
      </c>
    </row>
    <row r="9" spans="1:6" x14ac:dyDescent="0.2">
      <c r="A9" s="1" t="s">
        <v>143</v>
      </c>
    </row>
    <row r="10" spans="1:6" x14ac:dyDescent="0.2">
      <c r="A10" s="1" t="s">
        <v>3</v>
      </c>
      <c r="F10" s="1" t="s">
        <v>44</v>
      </c>
    </row>
    <row r="11" spans="1:6" x14ac:dyDescent="0.2">
      <c r="A11" s="1" t="s">
        <v>144</v>
      </c>
      <c r="F11" s="1" t="s">
        <v>45</v>
      </c>
    </row>
    <row r="12" spans="1:6" x14ac:dyDescent="0.2">
      <c r="A12" s="1" t="s">
        <v>145</v>
      </c>
      <c r="F12" s="1" t="s">
        <v>46</v>
      </c>
    </row>
    <row r="13" spans="1:6" x14ac:dyDescent="0.2">
      <c r="A13" s="1" t="s">
        <v>146</v>
      </c>
    </row>
    <row r="14" spans="1:6" x14ac:dyDescent="0.2">
      <c r="A14" s="1" t="s">
        <v>47</v>
      </c>
    </row>
    <row r="16" spans="1:6" x14ac:dyDescent="0.2">
      <c r="B16" s="1" t="s">
        <v>48</v>
      </c>
      <c r="C16" s="1" t="s">
        <v>49</v>
      </c>
    </row>
    <row r="17" spans="2:3" x14ac:dyDescent="0.2">
      <c r="B17" s="1">
        <v>5</v>
      </c>
      <c r="C17" s="1">
        <v>0</v>
      </c>
    </row>
    <row r="18" spans="2:3" x14ac:dyDescent="0.2">
      <c r="B18" s="1">
        <v>0</v>
      </c>
      <c r="C18" s="1">
        <v>15</v>
      </c>
    </row>
    <row r="20" spans="2:3" x14ac:dyDescent="0.2">
      <c r="B20" s="1">
        <v>14</v>
      </c>
      <c r="C20" s="1">
        <v>0</v>
      </c>
    </row>
    <row r="21" spans="2:3" x14ac:dyDescent="0.2">
      <c r="B21" s="1">
        <v>0</v>
      </c>
      <c r="C21" s="1">
        <v>7</v>
      </c>
    </row>
    <row r="23" spans="2:3" x14ac:dyDescent="0.2">
      <c r="B23" s="1">
        <v>6</v>
      </c>
      <c r="C23" s="1">
        <v>0</v>
      </c>
    </row>
    <row r="24" spans="2:3" x14ac:dyDescent="0.2">
      <c r="B24" s="1">
        <v>0</v>
      </c>
      <c r="C24" s="1">
        <v>9</v>
      </c>
    </row>
  </sheetData>
  <sheetProtection selectLockedCells="1" selectUnlockedCells="1"/>
  <pageMargins left="0.7" right="0.7" top="0.75" bottom="0.75" header="0.51180555555555596" footer="0.51180555555555596"/>
  <pageSetup scale="115" firstPageNumber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ColWidth="11.5703125" defaultRowHeight="12.75" x14ac:dyDescent="0.2"/>
  <sheetData>
    <row r="1" spans="1:1" x14ac:dyDescent="0.2">
      <c r="A1" t="s">
        <v>50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housing</vt:lpstr>
      <vt:lpstr>mosquito</vt:lpstr>
      <vt:lpstr>investment</vt:lpstr>
      <vt:lpstr>FourPeople</vt:lpstr>
      <vt:lpstr>scheduling1</vt:lpstr>
      <vt:lpstr>scheduling2</vt:lpstr>
      <vt:lpstr>pricing</vt:lpstr>
      <vt:lpstr>blankgraphs</vt:lpstr>
      <vt:lpstr>FundamentalTheorem</vt:lpstr>
      <vt:lpstr>housing_2</vt:lpstr>
      <vt:lpstr>housing_3</vt:lpstr>
      <vt:lpstr>mosquito_2</vt:lpstr>
      <vt:lpstr>collegediet</vt:lpstr>
      <vt:lpstr>housing_4</vt:lpstr>
      <vt:lpstr>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Ross</dc:creator>
  <cp:lastModifiedBy>aross15</cp:lastModifiedBy>
  <cp:lastPrinted>2015-10-19T16:34:29Z</cp:lastPrinted>
  <dcterms:created xsi:type="dcterms:W3CDTF">2015-08-12T19:20:47Z</dcterms:created>
  <dcterms:modified xsi:type="dcterms:W3CDTF">2016-09-23T16:14:25Z</dcterms:modified>
</cp:coreProperties>
</file>